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0"/>
  <workbookPr filterPrivacy="1" codeName="ThisWorkbook"/>
  <xr:revisionPtr revIDLastSave="0" documentId="13_ncr:1_{C041A0CB-C0BB-41E2-8663-0CC29743A645}" xr6:coauthVersionLast="36" xr6:coauthVersionMax="36" xr10:uidLastSave="{00000000-0000-0000-0000-000000000000}"/>
  <bookViews>
    <workbookView xWindow="29175" yWindow="360" windowWidth="28800" windowHeight="14565" tabRatio="867" xr2:uid="{00000000-000D-0000-FFFF-FFFF00000000}"/>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7" r:id="rId5"/>
    <sheet name="【参考】数式用" sheetId="16" state="hidden" r:id="rId6"/>
    <sheet name="【参考】数式用2" sheetId="76" state="hidden" r:id="rId7"/>
  </sheets>
  <definedNames>
    <definedName name="_xlnm._FilterDatabase" localSheetId="5" hidden="1">【参考】数式用!#REF!</definedName>
    <definedName name="_xlnm._FilterDatabase" localSheetId="6" hidden="1">【参考】数式用2!#REF!</definedName>
    <definedName name="_xlnm._FilterDatabase" localSheetId="2" hidden="1">'別紙様式2-2 個表_処遇'!$L$10:$AH$10</definedName>
    <definedName name="_xlnm._FilterDatabase" localSheetId="3" hidden="1">'別紙様式2-3 個表_特定'!$L$10:$AI$10</definedName>
    <definedName name="_xlnm._FilterDatabase" localSheetId="4" hidden="1">'別紙様式2-4 個表_ベースアップ'!$B$10:$AG$110</definedName>
    <definedName name="_xlnm.Print_Area" localSheetId="5">【参考】数式用!$A$1:$I$28</definedName>
    <definedName name="_xlnm.Print_Area" localSheetId="6">【参考】数式用2!$A$1:$C$26</definedName>
    <definedName name="_xlnm.Print_Area" localSheetId="0">基本情報入力シート!$A$1:$AA$73</definedName>
    <definedName name="_xlnm.Print_Area" localSheetId="1">'別紙様式2-1 計画書_総括表'!$A$1:$AK$249</definedName>
    <definedName name="_xlnm.Print_Area" localSheetId="2">'別紙様式2-2 個表_処遇'!$A$1:$AI$30</definedName>
    <definedName name="_xlnm.Print_Area" localSheetId="3">'別紙様式2-3 個表_特定'!$A$1:$AI$30</definedName>
    <definedName name="_xlnm.Print_Area" localSheetId="4">'別紙様式2-4 個表_ベースアップ'!$A$1:$AH$30</definedName>
    <definedName name="_xlnm.Print_Titles" localSheetId="2">'別紙様式2-2 個表_処遇'!$7:$10</definedName>
    <definedName name="_xlnm.Print_Titles" localSheetId="3">'別紙様式2-3 個表_特定'!$7:$10</definedName>
    <definedName name="_xlnm.Print_Titles" localSheetId="4">'別紙様式2-4 個表_ベースアップ'!$7:$10</definedName>
    <definedName name="www" localSheetId="6">#REF!</definedName>
    <definedName name="www" localSheetId="3">#REF!</definedName>
    <definedName name="www" localSheetId="4">#REF!</definedName>
    <definedName name="www">#REF!</definedName>
    <definedName name="サービス" localSheetId="6">#REF!</definedName>
    <definedName name="サービス" localSheetId="1">#REF!</definedName>
    <definedName name="サービス" localSheetId="3">#REF!</definedName>
    <definedName name="サービス" localSheetId="4">#REF!</definedName>
    <definedName name="サービス">#REF!</definedName>
    <definedName name="サービス名" localSheetId="6">【参考】数式用2!$A$3:$A$26</definedName>
    <definedName name="サービス名" localSheetId="4">#REF!</definedName>
    <definedName name="サービス名">【参考】数式用!$A$5:$A$28</definedName>
    <definedName name="特定" localSheetId="6">#REF!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3" i="70" l="1"/>
  <c r="P32" i="70"/>
  <c r="AH11" i="9"/>
  <c r="AJ53" i="70"/>
  <c r="O19" i="72"/>
  <c r="O19" i="77"/>
  <c r="O19" i="9"/>
  <c r="AH13" i="9"/>
  <c r="AH14" i="9"/>
  <c r="AH15" i="9"/>
  <c r="AH16" i="9"/>
  <c r="AH17" i="9"/>
  <c r="AH18" i="9"/>
  <c r="AH19" i="9"/>
  <c r="AH20" i="9"/>
  <c r="AH21" i="9"/>
  <c r="AH22" i="9"/>
  <c r="AH23" i="9"/>
  <c r="AH24" i="9"/>
  <c r="AH25" i="9"/>
  <c r="AH26" i="9"/>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U17" i="9"/>
  <c r="U18" i="9"/>
  <c r="AJ100" i="70"/>
  <c r="AJ99" i="70"/>
  <c r="AJ65" i="70"/>
  <c r="AJ148" i="70"/>
  <c r="AJ115" i="70"/>
  <c r="AJ70" i="70" l="1"/>
  <c r="AJ164" i="70" a="1"/>
  <c r="AJ164" i="70" s="1"/>
  <c r="AH12" i="9"/>
  <c r="AI11" i="72"/>
  <c r="AI12" i="72"/>
  <c r="AI13" i="72"/>
  <c r="AI14" i="72"/>
  <c r="AI15" i="72"/>
  <c r="AI16" i="72"/>
  <c r="AI17" i="72"/>
  <c r="AI18" i="72"/>
  <c r="AI19" i="72"/>
  <c r="AI20" i="72"/>
  <c r="AI21" i="72"/>
  <c r="AI22" i="72"/>
  <c r="AI23" i="72"/>
  <c r="AI24"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91" i="72"/>
  <c r="AI92" i="72"/>
  <c r="AI93" i="72"/>
  <c r="AI94" i="72"/>
  <c r="AI95" i="72"/>
  <c r="AI96" i="72"/>
  <c r="AI97" i="72"/>
  <c r="AI98" i="72"/>
  <c r="AI99" i="72"/>
  <c r="AI100" i="72"/>
  <c r="AI101" i="72"/>
  <c r="AI102" i="72"/>
  <c r="AI103" i="72"/>
  <c r="AI104" i="72"/>
  <c r="AI105" i="72"/>
  <c r="AI106" i="72"/>
  <c r="AI107" i="72"/>
  <c r="AI108" i="72"/>
  <c r="AI109" i="72"/>
  <c r="AI110" i="72"/>
  <c r="AG12" i="77"/>
  <c r="AG13" i="77"/>
  <c r="AG14" i="77"/>
  <c r="AG15" i="77"/>
  <c r="AG16" i="77"/>
  <c r="AG17" i="77"/>
  <c r="AG18" i="77"/>
  <c r="AG20" i="77"/>
  <c r="AG21" i="77"/>
  <c r="AG22" i="77"/>
  <c r="AG23" i="77"/>
  <c r="AG24" i="77"/>
  <c r="AG25" i="77"/>
  <c r="AG26" i="77"/>
  <c r="AG27" i="77"/>
  <c r="AG28" i="77"/>
  <c r="AG29" i="77"/>
  <c r="AG30" i="77"/>
  <c r="AG31" i="77"/>
  <c r="AG32" i="77"/>
  <c r="AG33" i="77"/>
  <c r="AG34" i="77"/>
  <c r="AG35" i="77"/>
  <c r="AG36" i="77"/>
  <c r="AG37" i="77"/>
  <c r="AG38" i="77"/>
  <c r="AG39" i="77"/>
  <c r="AG40" i="77"/>
  <c r="AG41" i="77"/>
  <c r="AG42" i="77"/>
  <c r="AG43" i="77"/>
  <c r="AG44" i="77"/>
  <c r="AG45" i="77"/>
  <c r="AG46" i="77"/>
  <c r="AG47" i="77"/>
  <c r="AG48" i="77"/>
  <c r="AG49" i="77"/>
  <c r="AG50" i="77"/>
  <c r="AG51" i="77"/>
  <c r="AG52" i="77"/>
  <c r="AG53" i="77"/>
  <c r="AG54" i="77"/>
  <c r="AG55" i="77"/>
  <c r="AG56" i="77"/>
  <c r="AG57" i="77"/>
  <c r="AG58" i="77"/>
  <c r="AG59" i="77"/>
  <c r="AG60" i="77"/>
  <c r="AG61" i="77"/>
  <c r="AG62" i="77"/>
  <c r="AG63" i="77"/>
  <c r="AG64" i="77"/>
  <c r="AG65" i="77"/>
  <c r="AG66" i="77"/>
  <c r="AG67" i="77"/>
  <c r="AG68" i="77"/>
  <c r="AG69" i="77"/>
  <c r="AG70" i="77"/>
  <c r="AG71" i="77"/>
  <c r="AG72" i="77"/>
  <c r="AG73" i="77"/>
  <c r="AG74" i="77"/>
  <c r="AG75" i="77"/>
  <c r="AG76" i="77"/>
  <c r="AG77" i="77"/>
  <c r="AG78" i="77"/>
  <c r="AG79" i="77"/>
  <c r="AG80" i="77"/>
  <c r="AG81" i="77"/>
  <c r="AG82" i="77"/>
  <c r="AG83" i="77"/>
  <c r="AG84" i="77"/>
  <c r="AG85" i="77"/>
  <c r="AG86" i="77"/>
  <c r="AG87" i="77"/>
  <c r="AG88" i="77"/>
  <c r="AG89" i="77"/>
  <c r="AG90" i="77"/>
  <c r="AG91" i="77"/>
  <c r="AG92" i="77"/>
  <c r="AG93" i="77"/>
  <c r="AG94" i="77"/>
  <c r="AG95" i="77"/>
  <c r="AG96" i="77"/>
  <c r="AG97" i="77"/>
  <c r="AG98" i="77"/>
  <c r="AG99" i="77"/>
  <c r="AG100" i="77"/>
  <c r="AG101" i="77"/>
  <c r="AG102" i="77"/>
  <c r="AG103" i="77"/>
  <c r="AG104" i="77"/>
  <c r="AG105" i="77"/>
  <c r="AG106" i="77"/>
  <c r="AG107" i="77"/>
  <c r="AG108" i="77"/>
  <c r="AG109" i="77"/>
  <c r="AG110" i="77"/>
  <c r="AG11" i="77"/>
  <c r="T14" i="77" l="1"/>
  <c r="T15" i="77"/>
  <c r="T16" i="77"/>
  <c r="T12" i="77"/>
  <c r="T13" i="77"/>
  <c r="T11" i="77"/>
  <c r="U12" i="72"/>
  <c r="U13" i="72"/>
  <c r="U14" i="72"/>
  <c r="U15" i="72"/>
  <c r="U16" i="72"/>
  <c r="U17" i="72"/>
  <c r="U18" i="72"/>
  <c r="U19" i="72"/>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U11" i="72"/>
  <c r="AJ242" i="70" l="1"/>
  <c r="AJ235" i="70"/>
  <c r="AJ79" i="70"/>
  <c r="AJ126" i="70" a="1"/>
  <c r="AJ126" i="70" s="1"/>
  <c r="AJ224" i="70" l="1"/>
  <c r="P19" i="72"/>
  <c r="G14" i="70"/>
  <c r="AJ117" i="70"/>
  <c r="AJ236" i="70" s="1"/>
  <c r="AJ227" i="70"/>
  <c r="AJ226" i="70"/>
  <c r="AJ225" i="70"/>
  <c r="AJ237" i="70"/>
  <c r="AF104" i="70"/>
  <c r="AJ233" i="70" s="1"/>
  <c r="AJ230" i="70"/>
  <c r="AJ231" i="70"/>
  <c r="AJ97" i="70"/>
  <c r="AJ232" i="70" s="1"/>
  <c r="B21" i="77"/>
  <c r="B22" i="77"/>
  <c r="B23" i="77"/>
  <c r="B24" i="77"/>
  <c r="B25" i="77"/>
  <c r="B26" i="77"/>
  <c r="B27" i="77"/>
  <c r="B28" i="77"/>
  <c r="B29" i="77"/>
  <c r="B30" i="77"/>
  <c r="B31" i="77"/>
  <c r="B32" i="77"/>
  <c r="B33" i="77"/>
  <c r="B34" i="77"/>
  <c r="B35" i="77"/>
  <c r="B36" i="77"/>
  <c r="B37" i="77"/>
  <c r="B38" i="77"/>
  <c r="B39" i="77"/>
  <c r="B40" i="77"/>
  <c r="B41" i="77"/>
  <c r="B42" i="77"/>
  <c r="B43" i="77"/>
  <c r="B44" i="77"/>
  <c r="B45" i="77"/>
  <c r="B46" i="77"/>
  <c r="B47" i="77"/>
  <c r="B48" i="77"/>
  <c r="B49" i="77"/>
  <c r="B50" i="77"/>
  <c r="B51" i="77"/>
  <c r="B52" i="77"/>
  <c r="B53" i="77"/>
  <c r="B54" i="77"/>
  <c r="B55" i="77"/>
  <c r="B56" i="77"/>
  <c r="B57" i="77"/>
  <c r="B58" i="77"/>
  <c r="B59" i="77"/>
  <c r="B60" i="77"/>
  <c r="B61" i="77"/>
  <c r="B62" i="77"/>
  <c r="B63" i="77"/>
  <c r="B64" i="77"/>
  <c r="B65" i="77"/>
  <c r="B66" i="77"/>
  <c r="B67" i="77"/>
  <c r="B68" i="77"/>
  <c r="B69" i="77"/>
  <c r="B70" i="77"/>
  <c r="B71" i="77"/>
  <c r="B72" i="77"/>
  <c r="B73" i="77"/>
  <c r="B74" i="77"/>
  <c r="B75" i="77"/>
  <c r="B76" i="77"/>
  <c r="B77" i="77"/>
  <c r="B78" i="77"/>
  <c r="B79" i="77"/>
  <c r="B80" i="77"/>
  <c r="B81" i="77"/>
  <c r="B82" i="77"/>
  <c r="B83" i="77"/>
  <c r="B84" i="77"/>
  <c r="B85" i="77"/>
  <c r="B86" i="77"/>
  <c r="B87" i="77"/>
  <c r="B88" i="77"/>
  <c r="B89" i="77"/>
  <c r="B90" i="77"/>
  <c r="B91" i="77"/>
  <c r="B92" i="77"/>
  <c r="B93" i="77"/>
  <c r="B94" i="77"/>
  <c r="B95" i="77"/>
  <c r="B96" i="77"/>
  <c r="B97" i="77"/>
  <c r="B98" i="77"/>
  <c r="B99" i="77"/>
  <c r="B100" i="77"/>
  <c r="B101" i="77"/>
  <c r="B102" i="77"/>
  <c r="B103" i="77"/>
  <c r="B104" i="77"/>
  <c r="B105" i="77"/>
  <c r="B106" i="77"/>
  <c r="B107" i="77"/>
  <c r="B108" i="77"/>
  <c r="B109" i="77"/>
  <c r="B110" i="77"/>
  <c r="B12" i="77"/>
  <c r="B13" i="77"/>
  <c r="B14" i="77"/>
  <c r="B15" i="77"/>
  <c r="B16" i="77"/>
  <c r="B17" i="77"/>
  <c r="B18" i="77"/>
  <c r="B19" i="77"/>
  <c r="B20" i="77"/>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7" i="72"/>
  <c r="B18" i="72"/>
  <c r="B19" i="72"/>
  <c r="B20" i="72"/>
  <c r="B12" i="72"/>
  <c r="B13" i="72"/>
  <c r="B14" i="72"/>
  <c r="B15" i="72"/>
  <c r="B16" i="72"/>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7" i="9"/>
  <c r="B18" i="9"/>
  <c r="B19" i="9"/>
  <c r="B20" i="9"/>
  <c r="B21" i="9"/>
  <c r="B22" i="9"/>
  <c r="B23" i="9"/>
  <c r="B24" i="9"/>
  <c r="B25" i="9"/>
  <c r="B26" i="9"/>
  <c r="B27" i="9"/>
  <c r="B28" i="9"/>
  <c r="B29" i="9"/>
  <c r="B30" i="9"/>
  <c r="B31" i="9"/>
  <c r="B32" i="9"/>
  <c r="B33" i="9"/>
  <c r="B34" i="9"/>
  <c r="B35" i="9"/>
  <c r="B36" i="9"/>
  <c r="B37" i="9"/>
  <c r="B38" i="9"/>
  <c r="B39" i="9"/>
  <c r="B40" i="9"/>
  <c r="B13" i="9"/>
  <c r="B14" i="9"/>
  <c r="B15" i="9"/>
  <c r="B16" i="9"/>
  <c r="B12" i="9"/>
  <c r="AJ194" i="70" l="1" a="1"/>
  <c r="AJ194" i="70" s="1"/>
  <c r="AJ248" i="70" s="1"/>
  <c r="AJ245" i="70"/>
  <c r="X48" i="70" l="1"/>
  <c r="AJ221" i="70" s="1"/>
  <c r="Z143" i="70" l="1"/>
  <c r="AD38" i="70"/>
  <c r="S53" i="70"/>
  <c r="AF143" i="70" l="1"/>
  <c r="AJ241" i="70" s="1"/>
  <c r="S137" i="70"/>
  <c r="AG54" i="70" l="1"/>
  <c r="S95" i="70" l="1"/>
  <c r="Y115" i="70"/>
  <c r="AE101" i="70" l="1"/>
  <c r="AF102" i="70" s="1"/>
  <c r="Y101" i="70"/>
  <c r="Z102" i="70" s="1"/>
  <c r="S101" i="70"/>
  <c r="T102" i="70" s="1"/>
  <c r="D32" i="70" l="1"/>
  <c r="Q11" i="77" l="1"/>
  <c r="Q12" i="77"/>
  <c r="Q13" i="77"/>
  <c r="Q14" i="77"/>
  <c r="Q15" i="77"/>
  <c r="Q16" i="77"/>
  <c r="Q17" i="77"/>
  <c r="Q18" i="77"/>
  <c r="Q19" i="77"/>
  <c r="Q20" i="77"/>
  <c r="Q21" i="77"/>
  <c r="Q22" i="77"/>
  <c r="Q23" i="77"/>
  <c r="Q24" i="77"/>
  <c r="Q25" i="77"/>
  <c r="Q26" i="77"/>
  <c r="Q27" i="77"/>
  <c r="Q28" i="77"/>
  <c r="Q29" i="77"/>
  <c r="Q30" i="77"/>
  <c r="Q31" i="77"/>
  <c r="Q32" i="77"/>
  <c r="Q33" i="77"/>
  <c r="Q34" i="77"/>
  <c r="Q35" i="77"/>
  <c r="Q36" i="77"/>
  <c r="Q37" i="77"/>
  <c r="Q38" i="77"/>
  <c r="Q39" i="77"/>
  <c r="Q40" i="77"/>
  <c r="Q41" i="77"/>
  <c r="Q42" i="77"/>
  <c r="Q43" i="77"/>
  <c r="Q44" i="77"/>
  <c r="Q45" i="77"/>
  <c r="Q46" i="77"/>
  <c r="Q47" i="77"/>
  <c r="Q48" i="77"/>
  <c r="Q49" i="77"/>
  <c r="Q50" i="77"/>
  <c r="Q51" i="77"/>
  <c r="Q52" i="77"/>
  <c r="Q53" i="77"/>
  <c r="Q54" i="77"/>
  <c r="Q55" i="77"/>
  <c r="Q56" i="77"/>
  <c r="Q57" i="77"/>
  <c r="Q58" i="77"/>
  <c r="Q59" i="77"/>
  <c r="Q60" i="77"/>
  <c r="Q61" i="77"/>
  <c r="Q62" i="77"/>
  <c r="Q63" i="77"/>
  <c r="Q64" i="77"/>
  <c r="Q65" i="77"/>
  <c r="Q66" i="77"/>
  <c r="Q67" i="77"/>
  <c r="Q68" i="77"/>
  <c r="Q69" i="77"/>
  <c r="Q70" i="77"/>
  <c r="Q71" i="77"/>
  <c r="Q72" i="77"/>
  <c r="Q73" i="77"/>
  <c r="Q74" i="77"/>
  <c r="Q75" i="77"/>
  <c r="Q76" i="77"/>
  <c r="Q77" i="77"/>
  <c r="Q78" i="77"/>
  <c r="Q79" i="77"/>
  <c r="Q80" i="77"/>
  <c r="Q81" i="77"/>
  <c r="Q82" i="77"/>
  <c r="Q83" i="77"/>
  <c r="Q84" i="77"/>
  <c r="Q85" i="77"/>
  <c r="Q86" i="77"/>
  <c r="Q87" i="77"/>
  <c r="Q88" i="77"/>
  <c r="Q89" i="77"/>
  <c r="Q90" i="77"/>
  <c r="Q91" i="77"/>
  <c r="Q92" i="77"/>
  <c r="Q93" i="77"/>
  <c r="Q94" i="77"/>
  <c r="Q95" i="77"/>
  <c r="Q96" i="77"/>
  <c r="Q97" i="77"/>
  <c r="Q98" i="77"/>
  <c r="Q99" i="77"/>
  <c r="Q100" i="77"/>
  <c r="Q101" i="77"/>
  <c r="Q102" i="77"/>
  <c r="Q103" i="77"/>
  <c r="Q104" i="77"/>
  <c r="Q105" i="77"/>
  <c r="Q106" i="77"/>
  <c r="Q107" i="77"/>
  <c r="Q108" i="77"/>
  <c r="Q109" i="77"/>
  <c r="Q110" i="77"/>
  <c r="Y148" i="70" l="1"/>
  <c r="T141" i="70" s="1"/>
  <c r="AE12" i="77"/>
  <c r="AE13" i="77"/>
  <c r="AE14" i="77"/>
  <c r="AE15" i="77"/>
  <c r="AE16" i="77"/>
  <c r="AE17" i="77"/>
  <c r="AE18" i="77"/>
  <c r="AE19" i="77"/>
  <c r="AG19" i="77" s="1"/>
  <c r="O5" i="77" s="1"/>
  <c r="AE20" i="77"/>
  <c r="AE21" i="77"/>
  <c r="AE22" i="77"/>
  <c r="AE23" i="77"/>
  <c r="AE24" i="77"/>
  <c r="AE25" i="77"/>
  <c r="AE26" i="77"/>
  <c r="AE27" i="77"/>
  <c r="AE28" i="77"/>
  <c r="AE29" i="77"/>
  <c r="AE30" i="77"/>
  <c r="AE31" i="77"/>
  <c r="AE32" i="77"/>
  <c r="AE33" i="77"/>
  <c r="AE34" i="77"/>
  <c r="AE35" i="77"/>
  <c r="AE36" i="77"/>
  <c r="AE37" i="77"/>
  <c r="AE38" i="77"/>
  <c r="AE39" i="77"/>
  <c r="AE40" i="77"/>
  <c r="AE41" i="77"/>
  <c r="AE42" i="77"/>
  <c r="AE43" i="77"/>
  <c r="AE44" i="77"/>
  <c r="AE45" i="77"/>
  <c r="AE46" i="77"/>
  <c r="AE47" i="77"/>
  <c r="AE48" i="77"/>
  <c r="AE49" i="77"/>
  <c r="AE50" i="77"/>
  <c r="AE51" i="77"/>
  <c r="AE52" i="77"/>
  <c r="AE53" i="77"/>
  <c r="AE54" i="77"/>
  <c r="AE55" i="77"/>
  <c r="AE56" i="77"/>
  <c r="AE57" i="77"/>
  <c r="AE58" i="77"/>
  <c r="AE59" i="77"/>
  <c r="AE60" i="77"/>
  <c r="AE61" i="77"/>
  <c r="AE62" i="77"/>
  <c r="AE63" i="77"/>
  <c r="AE64" i="77"/>
  <c r="AE65" i="77"/>
  <c r="AE66" i="77"/>
  <c r="AE67" i="77"/>
  <c r="AE68" i="77"/>
  <c r="AE69" i="77"/>
  <c r="AE70" i="77"/>
  <c r="AE71" i="77"/>
  <c r="AE72" i="77"/>
  <c r="AE73" i="77"/>
  <c r="AE74" i="77"/>
  <c r="AE75" i="77"/>
  <c r="AE76" i="77"/>
  <c r="AE77" i="77"/>
  <c r="AE78" i="77"/>
  <c r="AE79" i="77"/>
  <c r="AE80" i="77"/>
  <c r="AE81" i="77"/>
  <c r="AE82" i="77"/>
  <c r="AE83" i="77"/>
  <c r="AE84" i="77"/>
  <c r="AE85" i="77"/>
  <c r="AE86" i="77"/>
  <c r="AE87" i="77"/>
  <c r="AE88" i="77"/>
  <c r="AE89" i="77"/>
  <c r="AE90" i="77"/>
  <c r="AE91" i="77"/>
  <c r="AE92" i="77"/>
  <c r="AE93" i="77"/>
  <c r="AE94" i="77"/>
  <c r="AE95" i="77"/>
  <c r="AE96" i="77"/>
  <c r="AE97" i="77"/>
  <c r="AE98" i="77"/>
  <c r="AE99" i="77"/>
  <c r="AE100" i="77"/>
  <c r="AE101" i="77"/>
  <c r="AE102" i="77"/>
  <c r="AE103" i="77"/>
  <c r="AE104" i="77"/>
  <c r="AE105" i="77"/>
  <c r="AE106" i="77"/>
  <c r="AE107" i="77"/>
  <c r="AE108" i="77"/>
  <c r="AE109" i="77"/>
  <c r="AE110" i="77"/>
  <c r="AE11" i="77"/>
  <c r="AF11" i="9"/>
  <c r="T144" i="70" l="1"/>
  <c r="Z140" i="70"/>
  <c r="AF140" i="70" l="1"/>
  <c r="AJ240" i="70" s="1"/>
  <c r="R12" i="77"/>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 i="77"/>
  <c r="D37" i="70" l="1"/>
  <c r="B11" i="77" l="1"/>
  <c r="M12" i="77" l="1"/>
  <c r="N12" i="77"/>
  <c r="O12" i="77"/>
  <c r="P12" i="77"/>
  <c r="M13" i="77"/>
  <c r="N13" i="77"/>
  <c r="O13" i="77"/>
  <c r="P13" i="77"/>
  <c r="M14" i="77"/>
  <c r="N14" i="77"/>
  <c r="O14" i="77"/>
  <c r="P14" i="77"/>
  <c r="M15" i="77"/>
  <c r="N15" i="77"/>
  <c r="O15" i="77"/>
  <c r="P15" i="77"/>
  <c r="M16" i="77"/>
  <c r="N16" i="77"/>
  <c r="O16" i="77"/>
  <c r="P16" i="77"/>
  <c r="M17" i="77"/>
  <c r="N17" i="77"/>
  <c r="O17" i="77"/>
  <c r="P17" i="77"/>
  <c r="T17" i="77" s="1"/>
  <c r="M18" i="77"/>
  <c r="N18" i="77"/>
  <c r="O18" i="77"/>
  <c r="P18" i="77"/>
  <c r="T18" i="77" s="1"/>
  <c r="M19" i="77"/>
  <c r="N19" i="77"/>
  <c r="P19" i="77"/>
  <c r="T19" i="77" s="1"/>
  <c r="M20" i="77"/>
  <c r="N20" i="77"/>
  <c r="O20" i="77"/>
  <c r="P20" i="77"/>
  <c r="T20" i="77" s="1"/>
  <c r="M21" i="77"/>
  <c r="N21" i="77"/>
  <c r="O21" i="77"/>
  <c r="P21" i="77"/>
  <c r="T21" i="77" s="1"/>
  <c r="M22" i="77"/>
  <c r="N22" i="77"/>
  <c r="O22" i="77"/>
  <c r="P22" i="77"/>
  <c r="T22" i="77" s="1"/>
  <c r="M23" i="77"/>
  <c r="N23" i="77"/>
  <c r="O23" i="77"/>
  <c r="P23" i="77"/>
  <c r="T23" i="77" s="1"/>
  <c r="M24" i="77"/>
  <c r="N24" i="77"/>
  <c r="O24" i="77"/>
  <c r="P24" i="77"/>
  <c r="T24" i="77" s="1"/>
  <c r="M25" i="77"/>
  <c r="N25" i="77"/>
  <c r="O25" i="77"/>
  <c r="P25" i="77"/>
  <c r="T25" i="77" s="1"/>
  <c r="M26" i="77"/>
  <c r="N26" i="77"/>
  <c r="O26" i="77"/>
  <c r="P26" i="77"/>
  <c r="T26" i="77" s="1"/>
  <c r="M27" i="77"/>
  <c r="N27" i="77"/>
  <c r="O27" i="77"/>
  <c r="P27" i="77"/>
  <c r="T27" i="77" s="1"/>
  <c r="M28" i="77"/>
  <c r="N28" i="77"/>
  <c r="O28" i="77"/>
  <c r="P28" i="77"/>
  <c r="T28" i="77" s="1"/>
  <c r="M29" i="77"/>
  <c r="N29" i="77"/>
  <c r="O29" i="77"/>
  <c r="P29" i="77"/>
  <c r="T29" i="77" s="1"/>
  <c r="M30" i="77"/>
  <c r="N30" i="77"/>
  <c r="O30" i="77"/>
  <c r="P30" i="77"/>
  <c r="T30" i="77" s="1"/>
  <c r="M31" i="77"/>
  <c r="N31" i="77"/>
  <c r="O31" i="77"/>
  <c r="P31" i="77"/>
  <c r="T31" i="77" s="1"/>
  <c r="M32" i="77"/>
  <c r="N32" i="77"/>
  <c r="O32" i="77"/>
  <c r="P32" i="77"/>
  <c r="T32" i="77" s="1"/>
  <c r="M33" i="77"/>
  <c r="N33" i="77"/>
  <c r="O33" i="77"/>
  <c r="P33" i="77"/>
  <c r="T33" i="77" s="1"/>
  <c r="M34" i="77"/>
  <c r="N34" i="77"/>
  <c r="O34" i="77"/>
  <c r="P34" i="77"/>
  <c r="T34" i="77" s="1"/>
  <c r="M35" i="77"/>
  <c r="N35" i="77"/>
  <c r="O35" i="77"/>
  <c r="P35" i="77"/>
  <c r="T35" i="77" s="1"/>
  <c r="M36" i="77"/>
  <c r="N36" i="77"/>
  <c r="O36" i="77"/>
  <c r="P36" i="77"/>
  <c r="T36" i="77" s="1"/>
  <c r="M37" i="77"/>
  <c r="N37" i="77"/>
  <c r="O37" i="77"/>
  <c r="P37" i="77"/>
  <c r="T37" i="77" s="1"/>
  <c r="M38" i="77"/>
  <c r="N38" i="77"/>
  <c r="O38" i="77"/>
  <c r="P38" i="77"/>
  <c r="T38" i="77" s="1"/>
  <c r="M39" i="77"/>
  <c r="N39" i="77"/>
  <c r="O39" i="77"/>
  <c r="P39" i="77"/>
  <c r="T39" i="77" s="1"/>
  <c r="M40" i="77"/>
  <c r="N40" i="77"/>
  <c r="O40" i="77"/>
  <c r="P40" i="77"/>
  <c r="T40" i="77" s="1"/>
  <c r="M41" i="77"/>
  <c r="N41" i="77"/>
  <c r="O41" i="77"/>
  <c r="P41" i="77"/>
  <c r="T41" i="77" s="1"/>
  <c r="M42" i="77"/>
  <c r="N42" i="77"/>
  <c r="O42" i="77"/>
  <c r="P42" i="77"/>
  <c r="T42" i="77" s="1"/>
  <c r="M43" i="77"/>
  <c r="N43" i="77"/>
  <c r="O43" i="77"/>
  <c r="P43" i="77"/>
  <c r="T43" i="77" s="1"/>
  <c r="M44" i="77"/>
  <c r="N44" i="77"/>
  <c r="O44" i="77"/>
  <c r="P44" i="77"/>
  <c r="T44" i="77" s="1"/>
  <c r="M45" i="77"/>
  <c r="N45" i="77"/>
  <c r="O45" i="77"/>
  <c r="P45" i="77"/>
  <c r="T45" i="77" s="1"/>
  <c r="M46" i="77"/>
  <c r="N46" i="77"/>
  <c r="O46" i="77"/>
  <c r="P46" i="77"/>
  <c r="T46" i="77" s="1"/>
  <c r="M47" i="77"/>
  <c r="N47" i="77"/>
  <c r="O47" i="77"/>
  <c r="P47" i="77"/>
  <c r="T47" i="77" s="1"/>
  <c r="M48" i="77"/>
  <c r="N48" i="77"/>
  <c r="O48" i="77"/>
  <c r="P48" i="77"/>
  <c r="T48" i="77" s="1"/>
  <c r="M49" i="77"/>
  <c r="N49" i="77"/>
  <c r="O49" i="77"/>
  <c r="P49" i="77"/>
  <c r="T49" i="77" s="1"/>
  <c r="M50" i="77"/>
  <c r="N50" i="77"/>
  <c r="O50" i="77"/>
  <c r="P50" i="77"/>
  <c r="T50" i="77" s="1"/>
  <c r="M51" i="77"/>
  <c r="N51" i="77"/>
  <c r="O51" i="77"/>
  <c r="P51" i="77"/>
  <c r="T51" i="77" s="1"/>
  <c r="M52" i="77"/>
  <c r="N52" i="77"/>
  <c r="O52" i="77"/>
  <c r="P52" i="77"/>
  <c r="T52" i="77" s="1"/>
  <c r="M53" i="77"/>
  <c r="N53" i="77"/>
  <c r="O53" i="77"/>
  <c r="P53" i="77"/>
  <c r="T53" i="77" s="1"/>
  <c r="M54" i="77"/>
  <c r="N54" i="77"/>
  <c r="O54" i="77"/>
  <c r="P54" i="77"/>
  <c r="T54" i="77" s="1"/>
  <c r="M55" i="77"/>
  <c r="N55" i="77"/>
  <c r="O55" i="77"/>
  <c r="P55" i="77"/>
  <c r="T55" i="77" s="1"/>
  <c r="M56" i="77"/>
  <c r="N56" i="77"/>
  <c r="O56" i="77"/>
  <c r="P56" i="77"/>
  <c r="T56" i="77" s="1"/>
  <c r="M57" i="77"/>
  <c r="N57" i="77"/>
  <c r="O57" i="77"/>
  <c r="P57" i="77"/>
  <c r="T57" i="77" s="1"/>
  <c r="M58" i="77"/>
  <c r="N58" i="77"/>
  <c r="O58" i="77"/>
  <c r="P58" i="77"/>
  <c r="T58" i="77" s="1"/>
  <c r="M59" i="77"/>
  <c r="N59" i="77"/>
  <c r="O59" i="77"/>
  <c r="P59" i="77"/>
  <c r="T59" i="77" s="1"/>
  <c r="M60" i="77"/>
  <c r="N60" i="77"/>
  <c r="O60" i="77"/>
  <c r="P60" i="77"/>
  <c r="T60" i="77" s="1"/>
  <c r="M61" i="77"/>
  <c r="N61" i="77"/>
  <c r="O61" i="77"/>
  <c r="P61" i="77"/>
  <c r="T61" i="77" s="1"/>
  <c r="M62" i="77"/>
  <c r="N62" i="77"/>
  <c r="O62" i="77"/>
  <c r="P62" i="77"/>
  <c r="T62" i="77" s="1"/>
  <c r="M63" i="77"/>
  <c r="N63" i="77"/>
  <c r="O63" i="77"/>
  <c r="P63" i="77"/>
  <c r="T63" i="77" s="1"/>
  <c r="M64" i="77"/>
  <c r="N64" i="77"/>
  <c r="O64" i="77"/>
  <c r="P64" i="77"/>
  <c r="T64" i="77" s="1"/>
  <c r="M65" i="77"/>
  <c r="N65" i="77"/>
  <c r="O65" i="77"/>
  <c r="P65" i="77"/>
  <c r="T65" i="77" s="1"/>
  <c r="M66" i="77"/>
  <c r="N66" i="77"/>
  <c r="O66" i="77"/>
  <c r="P66" i="77"/>
  <c r="T66" i="77" s="1"/>
  <c r="M67" i="77"/>
  <c r="N67" i="77"/>
  <c r="O67" i="77"/>
  <c r="P67" i="77"/>
  <c r="T67" i="77" s="1"/>
  <c r="M68" i="77"/>
  <c r="N68" i="77"/>
  <c r="O68" i="77"/>
  <c r="P68" i="77"/>
  <c r="T68" i="77" s="1"/>
  <c r="M69" i="77"/>
  <c r="N69" i="77"/>
  <c r="O69" i="77"/>
  <c r="P69" i="77"/>
  <c r="T69" i="77" s="1"/>
  <c r="M70" i="77"/>
  <c r="N70" i="77"/>
  <c r="O70" i="77"/>
  <c r="P70" i="77"/>
  <c r="T70" i="77" s="1"/>
  <c r="M71" i="77"/>
  <c r="N71" i="77"/>
  <c r="O71" i="77"/>
  <c r="P71" i="77"/>
  <c r="T71" i="77" s="1"/>
  <c r="M72" i="77"/>
  <c r="N72" i="77"/>
  <c r="O72" i="77"/>
  <c r="P72" i="77"/>
  <c r="T72" i="77" s="1"/>
  <c r="M73" i="77"/>
  <c r="N73" i="77"/>
  <c r="O73" i="77"/>
  <c r="P73" i="77"/>
  <c r="T73" i="77" s="1"/>
  <c r="M74" i="77"/>
  <c r="N74" i="77"/>
  <c r="O74" i="77"/>
  <c r="P74" i="77"/>
  <c r="T74" i="77" s="1"/>
  <c r="M75" i="77"/>
  <c r="N75" i="77"/>
  <c r="O75" i="77"/>
  <c r="P75" i="77"/>
  <c r="T75" i="77" s="1"/>
  <c r="M76" i="77"/>
  <c r="N76" i="77"/>
  <c r="O76" i="77"/>
  <c r="P76" i="77"/>
  <c r="T76" i="77" s="1"/>
  <c r="M77" i="77"/>
  <c r="N77" i="77"/>
  <c r="O77" i="77"/>
  <c r="P77" i="77"/>
  <c r="T77" i="77" s="1"/>
  <c r="M78" i="77"/>
  <c r="N78" i="77"/>
  <c r="O78" i="77"/>
  <c r="P78" i="77"/>
  <c r="T78" i="77" s="1"/>
  <c r="M79" i="77"/>
  <c r="N79" i="77"/>
  <c r="O79" i="77"/>
  <c r="P79" i="77"/>
  <c r="T79" i="77" s="1"/>
  <c r="M80" i="77"/>
  <c r="N80" i="77"/>
  <c r="O80" i="77"/>
  <c r="P80" i="77"/>
  <c r="T80" i="77" s="1"/>
  <c r="M81" i="77"/>
  <c r="N81" i="77"/>
  <c r="O81" i="77"/>
  <c r="P81" i="77"/>
  <c r="T81" i="77" s="1"/>
  <c r="M82" i="77"/>
  <c r="N82" i="77"/>
  <c r="O82" i="77"/>
  <c r="P82" i="77"/>
  <c r="T82" i="77" s="1"/>
  <c r="M83" i="77"/>
  <c r="N83" i="77"/>
  <c r="O83" i="77"/>
  <c r="P83" i="77"/>
  <c r="T83" i="77" s="1"/>
  <c r="M84" i="77"/>
  <c r="N84" i="77"/>
  <c r="O84" i="77"/>
  <c r="P84" i="77"/>
  <c r="T84" i="77" s="1"/>
  <c r="M85" i="77"/>
  <c r="N85" i="77"/>
  <c r="O85" i="77"/>
  <c r="P85" i="77"/>
  <c r="T85" i="77" s="1"/>
  <c r="M86" i="77"/>
  <c r="N86" i="77"/>
  <c r="O86" i="77"/>
  <c r="P86" i="77"/>
  <c r="T86" i="77" s="1"/>
  <c r="M87" i="77"/>
  <c r="N87" i="77"/>
  <c r="O87" i="77"/>
  <c r="P87" i="77"/>
  <c r="T87" i="77" s="1"/>
  <c r="M88" i="77"/>
  <c r="N88" i="77"/>
  <c r="O88" i="77"/>
  <c r="P88" i="77"/>
  <c r="T88" i="77" s="1"/>
  <c r="M89" i="77"/>
  <c r="N89" i="77"/>
  <c r="O89" i="77"/>
  <c r="P89" i="77"/>
  <c r="T89" i="77" s="1"/>
  <c r="M90" i="77"/>
  <c r="N90" i="77"/>
  <c r="O90" i="77"/>
  <c r="P90" i="77"/>
  <c r="T90" i="77" s="1"/>
  <c r="M91" i="77"/>
  <c r="N91" i="77"/>
  <c r="O91" i="77"/>
  <c r="P91" i="77"/>
  <c r="T91" i="77" s="1"/>
  <c r="M92" i="77"/>
  <c r="N92" i="77"/>
  <c r="O92" i="77"/>
  <c r="P92" i="77"/>
  <c r="T92" i="77" s="1"/>
  <c r="M93" i="77"/>
  <c r="N93" i="77"/>
  <c r="O93" i="77"/>
  <c r="P93" i="77"/>
  <c r="T93" i="77" s="1"/>
  <c r="M94" i="77"/>
  <c r="N94" i="77"/>
  <c r="O94" i="77"/>
  <c r="P94" i="77"/>
  <c r="T94" i="77" s="1"/>
  <c r="M95" i="77"/>
  <c r="N95" i="77"/>
  <c r="O95" i="77"/>
  <c r="P95" i="77"/>
  <c r="T95" i="77" s="1"/>
  <c r="M96" i="77"/>
  <c r="N96" i="77"/>
  <c r="O96" i="77"/>
  <c r="P96" i="77"/>
  <c r="T96" i="77" s="1"/>
  <c r="M97" i="77"/>
  <c r="N97" i="77"/>
  <c r="O97" i="77"/>
  <c r="P97" i="77"/>
  <c r="T97" i="77" s="1"/>
  <c r="M98" i="77"/>
  <c r="N98" i="77"/>
  <c r="O98" i="77"/>
  <c r="P98" i="77"/>
  <c r="T98" i="77" s="1"/>
  <c r="M99" i="77"/>
  <c r="N99" i="77"/>
  <c r="O99" i="77"/>
  <c r="P99" i="77"/>
  <c r="T99" i="77" s="1"/>
  <c r="M100" i="77"/>
  <c r="N100" i="77"/>
  <c r="O100" i="77"/>
  <c r="P100" i="77"/>
  <c r="T100" i="77" s="1"/>
  <c r="M101" i="77"/>
  <c r="N101" i="77"/>
  <c r="O101" i="77"/>
  <c r="P101" i="77"/>
  <c r="T101" i="77" s="1"/>
  <c r="M102" i="77"/>
  <c r="N102" i="77"/>
  <c r="O102" i="77"/>
  <c r="P102" i="77"/>
  <c r="T102" i="77" s="1"/>
  <c r="M103" i="77"/>
  <c r="N103" i="77"/>
  <c r="O103" i="77"/>
  <c r="P103" i="77"/>
  <c r="T103" i="77" s="1"/>
  <c r="M104" i="77"/>
  <c r="N104" i="77"/>
  <c r="O104" i="77"/>
  <c r="P104" i="77"/>
  <c r="T104" i="77" s="1"/>
  <c r="M105" i="77"/>
  <c r="N105" i="77"/>
  <c r="O105" i="77"/>
  <c r="P105" i="77"/>
  <c r="T105" i="77" s="1"/>
  <c r="M106" i="77"/>
  <c r="N106" i="77"/>
  <c r="O106" i="77"/>
  <c r="P106" i="77"/>
  <c r="T106" i="77" s="1"/>
  <c r="M107" i="77"/>
  <c r="N107" i="77"/>
  <c r="O107" i="77"/>
  <c r="P107" i="77"/>
  <c r="T107" i="77" s="1"/>
  <c r="M108" i="77"/>
  <c r="N108" i="77"/>
  <c r="O108" i="77"/>
  <c r="P108" i="77"/>
  <c r="T108" i="77" s="1"/>
  <c r="M109" i="77"/>
  <c r="N109" i="77"/>
  <c r="O109" i="77"/>
  <c r="P109" i="77"/>
  <c r="T109" i="77" s="1"/>
  <c r="M110" i="77"/>
  <c r="N110" i="77"/>
  <c r="O110" i="77"/>
  <c r="P110" i="77"/>
  <c r="T110" i="77" s="1"/>
  <c r="P11" i="77"/>
  <c r="O11" i="77"/>
  <c r="N11" i="77"/>
  <c r="M11" i="77"/>
  <c r="L14"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2" i="77"/>
  <c r="L13" i="77"/>
  <c r="L11" i="77"/>
  <c r="D3" i="77"/>
  <c r="A12" i="77" l="1"/>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D37" i="70" l="1"/>
  <c r="AJ36" i="70" s="1"/>
  <c r="AJ220" i="70" s="1"/>
  <c r="AK17" i="72"/>
  <c r="AL17" i="72"/>
  <c r="AK18" i="72"/>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2" i="72"/>
  <c r="AL12" i="72"/>
  <c r="AK13" i="72"/>
  <c r="AL13" i="72"/>
  <c r="AK14" i="72"/>
  <c r="AL14" i="72"/>
  <c r="AK15" i="72"/>
  <c r="AL15" i="72"/>
  <c r="AK16" i="72"/>
  <c r="AL16" i="72"/>
  <c r="AL11" i="72"/>
  <c r="AK11" i="72"/>
  <c r="N110" i="72" l="1"/>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N11" i="72"/>
  <c r="M11" i="72"/>
  <c r="O16"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N11" i="9"/>
  <c r="M11" i="9"/>
  <c r="AF110" i="9" l="1"/>
  <c r="R110" i="9"/>
  <c r="Q110" i="9"/>
  <c r="P110" i="9"/>
  <c r="U110" i="9" s="1"/>
  <c r="O110" i="9"/>
  <c r="L110" i="9"/>
  <c r="AF109" i="9"/>
  <c r="R109" i="9"/>
  <c r="Q109" i="9"/>
  <c r="P109" i="9"/>
  <c r="U109" i="9" s="1"/>
  <c r="O109" i="9"/>
  <c r="L109" i="9"/>
  <c r="AF108" i="9"/>
  <c r="R108" i="9"/>
  <c r="Q108" i="9"/>
  <c r="P108" i="9"/>
  <c r="U108" i="9" s="1"/>
  <c r="O108" i="9"/>
  <c r="L108" i="9"/>
  <c r="AF107" i="9"/>
  <c r="R107" i="9"/>
  <c r="Q107" i="9"/>
  <c r="P107" i="9"/>
  <c r="U107" i="9" s="1"/>
  <c r="O107" i="9"/>
  <c r="L107" i="9"/>
  <c r="AF106" i="9"/>
  <c r="R106" i="9"/>
  <c r="Q106" i="9"/>
  <c r="P106" i="9"/>
  <c r="U106" i="9" s="1"/>
  <c r="O106" i="9"/>
  <c r="L106" i="9"/>
  <c r="AF105" i="9"/>
  <c r="R105" i="9"/>
  <c r="Q105" i="9"/>
  <c r="P105" i="9"/>
  <c r="U105" i="9" s="1"/>
  <c r="O105" i="9"/>
  <c r="L105" i="9"/>
  <c r="AF104" i="9"/>
  <c r="R104" i="9"/>
  <c r="Q104" i="9"/>
  <c r="P104" i="9"/>
  <c r="U104" i="9" s="1"/>
  <c r="O104" i="9"/>
  <c r="L104" i="9"/>
  <c r="AF103" i="9"/>
  <c r="R103" i="9"/>
  <c r="Q103" i="9"/>
  <c r="P103" i="9"/>
  <c r="U103" i="9" s="1"/>
  <c r="O103" i="9"/>
  <c r="L103" i="9"/>
  <c r="AF102" i="9"/>
  <c r="R102" i="9"/>
  <c r="Q102" i="9"/>
  <c r="P102" i="9"/>
  <c r="U102" i="9" s="1"/>
  <c r="O102" i="9"/>
  <c r="L102" i="9"/>
  <c r="AF101" i="9"/>
  <c r="R101" i="9"/>
  <c r="Q101" i="9"/>
  <c r="P101" i="9"/>
  <c r="U101" i="9" s="1"/>
  <c r="O101" i="9"/>
  <c r="L101" i="9"/>
  <c r="AF100" i="9"/>
  <c r="R100" i="9"/>
  <c r="Q100" i="9"/>
  <c r="P100" i="9"/>
  <c r="U100" i="9" s="1"/>
  <c r="O100" i="9"/>
  <c r="L100" i="9"/>
  <c r="AF99" i="9"/>
  <c r="R99" i="9"/>
  <c r="Q99" i="9"/>
  <c r="P99" i="9"/>
  <c r="U99" i="9" s="1"/>
  <c r="O99" i="9"/>
  <c r="L99" i="9"/>
  <c r="AF98" i="9"/>
  <c r="R98" i="9"/>
  <c r="Q98" i="9"/>
  <c r="P98" i="9"/>
  <c r="U98" i="9" s="1"/>
  <c r="O98" i="9"/>
  <c r="L98" i="9"/>
  <c r="AF97" i="9"/>
  <c r="R97" i="9"/>
  <c r="Q97" i="9"/>
  <c r="P97" i="9"/>
  <c r="U97" i="9" s="1"/>
  <c r="O97" i="9"/>
  <c r="L97" i="9"/>
  <c r="AF96" i="9"/>
  <c r="R96" i="9"/>
  <c r="Q96" i="9"/>
  <c r="P96" i="9"/>
  <c r="U96" i="9" s="1"/>
  <c r="O96" i="9"/>
  <c r="L96" i="9"/>
  <c r="AF95" i="9"/>
  <c r="R95" i="9"/>
  <c r="Q95" i="9"/>
  <c r="P95" i="9"/>
  <c r="U95" i="9" s="1"/>
  <c r="O95" i="9"/>
  <c r="L95" i="9"/>
  <c r="AF94" i="9"/>
  <c r="R94" i="9"/>
  <c r="Q94" i="9"/>
  <c r="P94" i="9"/>
  <c r="U94" i="9" s="1"/>
  <c r="O94" i="9"/>
  <c r="L94" i="9"/>
  <c r="AF93" i="9"/>
  <c r="R93" i="9"/>
  <c r="Q93" i="9"/>
  <c r="P93" i="9"/>
  <c r="U93" i="9" s="1"/>
  <c r="O93" i="9"/>
  <c r="L93" i="9"/>
  <c r="AF92" i="9"/>
  <c r="R92" i="9"/>
  <c r="Q92" i="9"/>
  <c r="P92" i="9"/>
  <c r="U92" i="9" s="1"/>
  <c r="O92" i="9"/>
  <c r="L92" i="9"/>
  <c r="AF91" i="9"/>
  <c r="R91" i="9"/>
  <c r="Q91" i="9"/>
  <c r="P91" i="9"/>
  <c r="U91" i="9" s="1"/>
  <c r="O91" i="9"/>
  <c r="L91" i="9"/>
  <c r="AF90" i="9"/>
  <c r="R90" i="9"/>
  <c r="Q90" i="9"/>
  <c r="P90" i="9"/>
  <c r="U90" i="9" s="1"/>
  <c r="O90" i="9"/>
  <c r="L90" i="9"/>
  <c r="AF89" i="9"/>
  <c r="R89" i="9"/>
  <c r="Q89" i="9"/>
  <c r="P89" i="9"/>
  <c r="U89" i="9" s="1"/>
  <c r="O89" i="9"/>
  <c r="L89" i="9"/>
  <c r="AF88" i="9"/>
  <c r="R88" i="9"/>
  <c r="Q88" i="9"/>
  <c r="P88" i="9"/>
  <c r="U88" i="9" s="1"/>
  <c r="O88" i="9"/>
  <c r="L88" i="9"/>
  <c r="AF87" i="9"/>
  <c r="R87" i="9"/>
  <c r="Q87" i="9"/>
  <c r="P87" i="9"/>
  <c r="U87" i="9" s="1"/>
  <c r="O87" i="9"/>
  <c r="L87" i="9"/>
  <c r="AF86" i="9"/>
  <c r="R86" i="9"/>
  <c r="Q86" i="9"/>
  <c r="P86" i="9"/>
  <c r="U86" i="9" s="1"/>
  <c r="O86" i="9"/>
  <c r="L86" i="9"/>
  <c r="AF85" i="9"/>
  <c r="R85" i="9"/>
  <c r="Q85" i="9"/>
  <c r="P85" i="9"/>
  <c r="U85" i="9" s="1"/>
  <c r="O85" i="9"/>
  <c r="L85" i="9"/>
  <c r="AF84" i="9"/>
  <c r="R84" i="9"/>
  <c r="Q84" i="9"/>
  <c r="P84" i="9"/>
  <c r="U84" i="9" s="1"/>
  <c r="O84" i="9"/>
  <c r="L84" i="9"/>
  <c r="AF83" i="9"/>
  <c r="R83" i="9"/>
  <c r="Q83" i="9"/>
  <c r="P83" i="9"/>
  <c r="U83" i="9" s="1"/>
  <c r="O83" i="9"/>
  <c r="L83" i="9"/>
  <c r="AF82" i="9"/>
  <c r="R82" i="9"/>
  <c r="Q82" i="9"/>
  <c r="P82" i="9"/>
  <c r="U82" i="9" s="1"/>
  <c r="O82" i="9"/>
  <c r="L82" i="9"/>
  <c r="AF81" i="9"/>
  <c r="R81" i="9"/>
  <c r="Q81" i="9"/>
  <c r="P81" i="9"/>
  <c r="U81" i="9" s="1"/>
  <c r="O81" i="9"/>
  <c r="L81" i="9"/>
  <c r="AF80" i="9"/>
  <c r="R80" i="9"/>
  <c r="Q80" i="9"/>
  <c r="P80" i="9"/>
  <c r="U80" i="9" s="1"/>
  <c r="O80" i="9"/>
  <c r="L80" i="9"/>
  <c r="AF79" i="9"/>
  <c r="R79" i="9"/>
  <c r="Q79" i="9"/>
  <c r="P79" i="9"/>
  <c r="U79" i="9" s="1"/>
  <c r="O79" i="9"/>
  <c r="L79" i="9"/>
  <c r="AF78" i="9"/>
  <c r="R78" i="9"/>
  <c r="Q78" i="9"/>
  <c r="P78" i="9"/>
  <c r="U78" i="9" s="1"/>
  <c r="O78" i="9"/>
  <c r="L78" i="9"/>
  <c r="AF77" i="9"/>
  <c r="R77" i="9"/>
  <c r="Q77" i="9"/>
  <c r="P77" i="9"/>
  <c r="U77" i="9" s="1"/>
  <c r="O77" i="9"/>
  <c r="L77" i="9"/>
  <c r="AF76" i="9"/>
  <c r="R76" i="9"/>
  <c r="Q76" i="9"/>
  <c r="P76" i="9"/>
  <c r="U76" i="9" s="1"/>
  <c r="O76" i="9"/>
  <c r="L76" i="9"/>
  <c r="AF75" i="9"/>
  <c r="R75" i="9"/>
  <c r="Q75" i="9"/>
  <c r="P75" i="9"/>
  <c r="U75" i="9" s="1"/>
  <c r="O75" i="9"/>
  <c r="L75" i="9"/>
  <c r="AF74" i="9"/>
  <c r="R74" i="9"/>
  <c r="Q74" i="9"/>
  <c r="P74" i="9"/>
  <c r="U74" i="9" s="1"/>
  <c r="O74" i="9"/>
  <c r="L74" i="9"/>
  <c r="AF73" i="9"/>
  <c r="R73" i="9"/>
  <c r="Q73" i="9"/>
  <c r="P73" i="9"/>
  <c r="U73" i="9" s="1"/>
  <c r="O73" i="9"/>
  <c r="L73" i="9"/>
  <c r="AF72" i="9"/>
  <c r="R72" i="9"/>
  <c r="Q72" i="9"/>
  <c r="P72" i="9"/>
  <c r="U72" i="9" s="1"/>
  <c r="O72" i="9"/>
  <c r="L72" i="9"/>
  <c r="AF71" i="9"/>
  <c r="R71" i="9"/>
  <c r="Q71" i="9"/>
  <c r="P71" i="9"/>
  <c r="U71" i="9" s="1"/>
  <c r="O71" i="9"/>
  <c r="L71" i="9"/>
  <c r="AF70" i="9"/>
  <c r="R70" i="9"/>
  <c r="Q70" i="9"/>
  <c r="P70" i="9"/>
  <c r="U70" i="9" s="1"/>
  <c r="O70" i="9"/>
  <c r="L70" i="9"/>
  <c r="AF69" i="9"/>
  <c r="R69" i="9"/>
  <c r="Q69" i="9"/>
  <c r="P69" i="9"/>
  <c r="U69" i="9" s="1"/>
  <c r="O69" i="9"/>
  <c r="L69" i="9"/>
  <c r="AF68" i="9"/>
  <c r="R68" i="9"/>
  <c r="Q68" i="9"/>
  <c r="P68" i="9"/>
  <c r="U68" i="9" s="1"/>
  <c r="O68" i="9"/>
  <c r="L68" i="9"/>
  <c r="AF67" i="9"/>
  <c r="R67" i="9"/>
  <c r="Q67" i="9"/>
  <c r="P67" i="9"/>
  <c r="U67" i="9" s="1"/>
  <c r="O67" i="9"/>
  <c r="L67" i="9"/>
  <c r="AF66" i="9"/>
  <c r="R66" i="9"/>
  <c r="Q66" i="9"/>
  <c r="P66" i="9"/>
  <c r="U66" i="9" s="1"/>
  <c r="O66" i="9"/>
  <c r="L66" i="9"/>
  <c r="AF65" i="9"/>
  <c r="R65" i="9"/>
  <c r="Q65" i="9"/>
  <c r="P65" i="9"/>
  <c r="U65" i="9" s="1"/>
  <c r="O65" i="9"/>
  <c r="L65" i="9"/>
  <c r="AF64" i="9"/>
  <c r="R64" i="9"/>
  <c r="Q64" i="9"/>
  <c r="P64" i="9"/>
  <c r="U64" i="9" s="1"/>
  <c r="O64" i="9"/>
  <c r="L64" i="9"/>
  <c r="AF63" i="9"/>
  <c r="R63" i="9"/>
  <c r="Q63" i="9"/>
  <c r="P63" i="9"/>
  <c r="U63" i="9" s="1"/>
  <c r="O63" i="9"/>
  <c r="L63" i="9"/>
  <c r="AF62" i="9"/>
  <c r="R62" i="9"/>
  <c r="Q62" i="9"/>
  <c r="P62" i="9"/>
  <c r="U62" i="9" s="1"/>
  <c r="O62" i="9"/>
  <c r="L62" i="9"/>
  <c r="AF61" i="9"/>
  <c r="R61" i="9"/>
  <c r="Q61" i="9"/>
  <c r="P61" i="9"/>
  <c r="U61" i="9" s="1"/>
  <c r="O61" i="9"/>
  <c r="L61" i="9"/>
  <c r="AF60" i="9"/>
  <c r="R60" i="9"/>
  <c r="Q60" i="9"/>
  <c r="P60" i="9"/>
  <c r="U60" i="9" s="1"/>
  <c r="O60" i="9"/>
  <c r="L60" i="9"/>
  <c r="AF59" i="9"/>
  <c r="R59" i="9"/>
  <c r="Q59" i="9"/>
  <c r="P59" i="9"/>
  <c r="U59" i="9" s="1"/>
  <c r="O59" i="9"/>
  <c r="L59" i="9"/>
  <c r="AF58" i="9"/>
  <c r="R58" i="9"/>
  <c r="Q58" i="9"/>
  <c r="P58" i="9"/>
  <c r="U58" i="9" s="1"/>
  <c r="O58" i="9"/>
  <c r="L58" i="9"/>
  <c r="AF57" i="9"/>
  <c r="R57" i="9"/>
  <c r="Q57" i="9"/>
  <c r="P57" i="9"/>
  <c r="U57" i="9" s="1"/>
  <c r="O57" i="9"/>
  <c r="L57" i="9"/>
  <c r="AF56" i="9"/>
  <c r="R56" i="9"/>
  <c r="Q56" i="9"/>
  <c r="P56" i="9"/>
  <c r="U56" i="9" s="1"/>
  <c r="O56" i="9"/>
  <c r="L56" i="9"/>
  <c r="AF55" i="9"/>
  <c r="R55" i="9"/>
  <c r="Q55" i="9"/>
  <c r="P55" i="9"/>
  <c r="U55" i="9" s="1"/>
  <c r="O55" i="9"/>
  <c r="L55" i="9"/>
  <c r="AF54" i="9"/>
  <c r="R54" i="9"/>
  <c r="Q54" i="9"/>
  <c r="P54" i="9"/>
  <c r="U54" i="9" s="1"/>
  <c r="O54" i="9"/>
  <c r="L54" i="9"/>
  <c r="AF53" i="9"/>
  <c r="R53" i="9"/>
  <c r="Q53" i="9"/>
  <c r="P53" i="9"/>
  <c r="U53" i="9" s="1"/>
  <c r="O53" i="9"/>
  <c r="L53" i="9"/>
  <c r="AF52" i="9"/>
  <c r="R52" i="9"/>
  <c r="Q52" i="9"/>
  <c r="P52" i="9"/>
  <c r="U52" i="9" s="1"/>
  <c r="O52" i="9"/>
  <c r="L52" i="9"/>
  <c r="AF51" i="9"/>
  <c r="R51" i="9"/>
  <c r="Q51" i="9"/>
  <c r="P51" i="9"/>
  <c r="U51" i="9" s="1"/>
  <c r="O51" i="9"/>
  <c r="L51" i="9"/>
  <c r="AF50" i="9"/>
  <c r="R50" i="9"/>
  <c r="Q50" i="9"/>
  <c r="P50" i="9"/>
  <c r="U50" i="9" s="1"/>
  <c r="O50" i="9"/>
  <c r="L50" i="9"/>
  <c r="AF49" i="9"/>
  <c r="R49" i="9"/>
  <c r="Q49" i="9"/>
  <c r="P49" i="9"/>
  <c r="U49" i="9" s="1"/>
  <c r="O49" i="9"/>
  <c r="L49" i="9"/>
  <c r="AF48" i="9"/>
  <c r="R48" i="9"/>
  <c r="Q48" i="9"/>
  <c r="P48" i="9"/>
  <c r="U48" i="9" s="1"/>
  <c r="O48" i="9"/>
  <c r="L48" i="9"/>
  <c r="AF47" i="9"/>
  <c r="R47" i="9"/>
  <c r="Q47" i="9"/>
  <c r="P47" i="9"/>
  <c r="U47" i="9" s="1"/>
  <c r="O47" i="9"/>
  <c r="L47" i="9"/>
  <c r="AF46" i="9"/>
  <c r="R46" i="9"/>
  <c r="Q46" i="9"/>
  <c r="P46" i="9"/>
  <c r="U46" i="9" s="1"/>
  <c r="O46" i="9"/>
  <c r="L46" i="9"/>
  <c r="AF45" i="9"/>
  <c r="R45" i="9"/>
  <c r="Q45" i="9"/>
  <c r="P45" i="9"/>
  <c r="U45" i="9" s="1"/>
  <c r="O45" i="9"/>
  <c r="L45" i="9"/>
  <c r="AF44" i="9"/>
  <c r="R44" i="9"/>
  <c r="Q44" i="9"/>
  <c r="P44" i="9"/>
  <c r="U44" i="9" s="1"/>
  <c r="O44" i="9"/>
  <c r="L44" i="9"/>
  <c r="AF43" i="9"/>
  <c r="R43" i="9"/>
  <c r="Q43" i="9"/>
  <c r="P43" i="9"/>
  <c r="U43" i="9" s="1"/>
  <c r="O43" i="9"/>
  <c r="L43" i="9"/>
  <c r="AF42" i="9"/>
  <c r="R42" i="9"/>
  <c r="Q42" i="9"/>
  <c r="P42" i="9"/>
  <c r="U42" i="9" s="1"/>
  <c r="O42" i="9"/>
  <c r="L42" i="9"/>
  <c r="AF41" i="9"/>
  <c r="R41" i="9"/>
  <c r="Q41" i="9"/>
  <c r="P41" i="9"/>
  <c r="U41" i="9" s="1"/>
  <c r="O41" i="9"/>
  <c r="L41" i="9"/>
  <c r="AF40" i="9"/>
  <c r="R40" i="9"/>
  <c r="Q40" i="9"/>
  <c r="P40" i="9"/>
  <c r="U40" i="9" s="1"/>
  <c r="O40" i="9"/>
  <c r="L40" i="9"/>
  <c r="AF39" i="9"/>
  <c r="R39" i="9"/>
  <c r="Q39" i="9"/>
  <c r="P39" i="9"/>
  <c r="U39" i="9" s="1"/>
  <c r="O39" i="9"/>
  <c r="L39" i="9"/>
  <c r="AF38" i="9"/>
  <c r="R38" i="9"/>
  <c r="Q38" i="9"/>
  <c r="P38" i="9"/>
  <c r="U38" i="9" s="1"/>
  <c r="O38" i="9"/>
  <c r="L38" i="9"/>
  <c r="AF37" i="9"/>
  <c r="R37" i="9"/>
  <c r="Q37" i="9"/>
  <c r="P37" i="9"/>
  <c r="U37" i="9" s="1"/>
  <c r="O37" i="9"/>
  <c r="L37" i="9"/>
  <c r="AF36" i="9"/>
  <c r="R36" i="9"/>
  <c r="Q36" i="9"/>
  <c r="P36" i="9"/>
  <c r="U36" i="9" s="1"/>
  <c r="O36" i="9"/>
  <c r="L36" i="9"/>
  <c r="AF35" i="9"/>
  <c r="R35" i="9"/>
  <c r="Q35" i="9"/>
  <c r="P35" i="9"/>
  <c r="U35" i="9" s="1"/>
  <c r="O35" i="9"/>
  <c r="L35" i="9"/>
  <c r="AF34" i="9"/>
  <c r="R34" i="9"/>
  <c r="Q34" i="9"/>
  <c r="P34" i="9"/>
  <c r="U34" i="9" s="1"/>
  <c r="O34" i="9"/>
  <c r="L34" i="9"/>
  <c r="AF33" i="9"/>
  <c r="R33" i="9"/>
  <c r="Q33" i="9"/>
  <c r="P33" i="9"/>
  <c r="U33" i="9" s="1"/>
  <c r="O33" i="9"/>
  <c r="L33" i="9"/>
  <c r="AF32" i="9"/>
  <c r="R32" i="9"/>
  <c r="Q32" i="9"/>
  <c r="P32" i="9"/>
  <c r="U32" i="9" s="1"/>
  <c r="O32" i="9"/>
  <c r="L32" i="9"/>
  <c r="AF31" i="9"/>
  <c r="R31" i="9"/>
  <c r="Q31" i="9"/>
  <c r="P31" i="9"/>
  <c r="U31" i="9" s="1"/>
  <c r="O31" i="9"/>
  <c r="L31" i="9"/>
  <c r="AF30" i="9"/>
  <c r="R30" i="9"/>
  <c r="Q30" i="9"/>
  <c r="P30" i="9"/>
  <c r="U30" i="9" s="1"/>
  <c r="O30" i="9"/>
  <c r="L30" i="9"/>
  <c r="AF29" i="9"/>
  <c r="R29" i="9"/>
  <c r="Q29" i="9"/>
  <c r="P29" i="9"/>
  <c r="U29" i="9" s="1"/>
  <c r="O29" i="9"/>
  <c r="L29" i="9"/>
  <c r="AF28" i="9"/>
  <c r="R28" i="9"/>
  <c r="Q28" i="9"/>
  <c r="P28" i="9"/>
  <c r="U28" i="9" s="1"/>
  <c r="O28" i="9"/>
  <c r="L28" i="9"/>
  <c r="AF27" i="9"/>
  <c r="R27" i="9"/>
  <c r="Q27" i="9"/>
  <c r="P27" i="9"/>
  <c r="U27" i="9" s="1"/>
  <c r="O27" i="9"/>
  <c r="L27" i="9"/>
  <c r="AF26" i="9"/>
  <c r="R26" i="9"/>
  <c r="Q26" i="9"/>
  <c r="P26" i="9"/>
  <c r="U26" i="9" s="1"/>
  <c r="O26" i="9"/>
  <c r="L26" i="9"/>
  <c r="AF25" i="9"/>
  <c r="R25" i="9"/>
  <c r="Q25" i="9"/>
  <c r="P25" i="9"/>
  <c r="U25" i="9" s="1"/>
  <c r="O25" i="9"/>
  <c r="L25" i="9"/>
  <c r="AF24" i="9"/>
  <c r="R24" i="9"/>
  <c r="Q24" i="9"/>
  <c r="P24" i="9"/>
  <c r="U24" i="9" s="1"/>
  <c r="O24" i="9"/>
  <c r="L24" i="9"/>
  <c r="AF23" i="9"/>
  <c r="R23" i="9"/>
  <c r="Q23" i="9"/>
  <c r="P23" i="9"/>
  <c r="U23" i="9" s="1"/>
  <c r="O23" i="9"/>
  <c r="L23" i="9"/>
  <c r="AF22" i="9"/>
  <c r="R22" i="9"/>
  <c r="Q22" i="9"/>
  <c r="P22" i="9"/>
  <c r="U22" i="9" s="1"/>
  <c r="O22" i="9"/>
  <c r="L22" i="9"/>
  <c r="AF21" i="9"/>
  <c r="R21" i="9"/>
  <c r="Q21" i="9"/>
  <c r="P21" i="9"/>
  <c r="U21" i="9" s="1"/>
  <c r="O21" i="9"/>
  <c r="L21" i="9"/>
  <c r="AF20" i="9"/>
  <c r="R20" i="9"/>
  <c r="Q20" i="9"/>
  <c r="P20" i="9"/>
  <c r="U20" i="9" s="1"/>
  <c r="O20" i="9"/>
  <c r="L20" i="9"/>
  <c r="AF19" i="9"/>
  <c r="R19" i="9"/>
  <c r="Q19" i="9"/>
  <c r="P19" i="9"/>
  <c r="U19" i="9" s="1"/>
  <c r="L19" i="9"/>
  <c r="AF18" i="9"/>
  <c r="R18" i="9"/>
  <c r="Q18" i="9"/>
  <c r="P18" i="9"/>
  <c r="O18" i="9"/>
  <c r="L18" i="9"/>
  <c r="AF17" i="9"/>
  <c r="R17" i="9"/>
  <c r="Q17" i="9"/>
  <c r="P17" i="9"/>
  <c r="O17" i="9"/>
  <c r="L17" i="9"/>
  <c r="AF16" i="9"/>
  <c r="R16" i="9"/>
  <c r="Q16" i="9"/>
  <c r="P16" i="9"/>
  <c r="U16" i="9" s="1"/>
  <c r="L16" i="9"/>
  <c r="AG110" i="72"/>
  <c r="R110" i="72"/>
  <c r="Q110" i="72"/>
  <c r="P110" i="72"/>
  <c r="O110" i="72"/>
  <c r="L110" i="72"/>
  <c r="AG109" i="72"/>
  <c r="R109" i="72"/>
  <c r="Q109" i="72"/>
  <c r="P109" i="72"/>
  <c r="O109" i="72"/>
  <c r="L109" i="72"/>
  <c r="AG108" i="72"/>
  <c r="R108" i="72"/>
  <c r="Q108" i="72"/>
  <c r="P108" i="72"/>
  <c r="O108" i="72"/>
  <c r="L108" i="72"/>
  <c r="AG107" i="72"/>
  <c r="R107" i="72"/>
  <c r="Q107" i="72"/>
  <c r="P107" i="72"/>
  <c r="O107" i="72"/>
  <c r="L107" i="72"/>
  <c r="AG106" i="72"/>
  <c r="R106" i="72"/>
  <c r="Q106" i="72"/>
  <c r="P106" i="72"/>
  <c r="O106" i="72"/>
  <c r="L106" i="72"/>
  <c r="AG105" i="72"/>
  <c r="R105" i="72"/>
  <c r="Q105" i="72"/>
  <c r="P105" i="72"/>
  <c r="O105" i="72"/>
  <c r="L105" i="72"/>
  <c r="AG104" i="72"/>
  <c r="R104" i="72"/>
  <c r="Q104" i="72"/>
  <c r="P104" i="72"/>
  <c r="O104" i="72"/>
  <c r="L104" i="72"/>
  <c r="AG103" i="72"/>
  <c r="R103" i="72"/>
  <c r="Q103" i="72"/>
  <c r="P103" i="72"/>
  <c r="O103" i="72"/>
  <c r="L103" i="72"/>
  <c r="AG102" i="72"/>
  <c r="R102" i="72"/>
  <c r="Q102" i="72"/>
  <c r="P102" i="72"/>
  <c r="O102" i="72"/>
  <c r="L102" i="72"/>
  <c r="AG101" i="72"/>
  <c r="R101" i="72"/>
  <c r="Q101" i="72"/>
  <c r="P101" i="72"/>
  <c r="O101" i="72"/>
  <c r="L101" i="72"/>
  <c r="AG100" i="72"/>
  <c r="R100" i="72"/>
  <c r="Q100" i="72"/>
  <c r="P100" i="72"/>
  <c r="O100" i="72"/>
  <c r="L100" i="72"/>
  <c r="AG99" i="72"/>
  <c r="R99" i="72"/>
  <c r="Q99" i="72"/>
  <c r="P99" i="72"/>
  <c r="O99" i="72"/>
  <c r="L99" i="72"/>
  <c r="AG98" i="72"/>
  <c r="R98" i="72"/>
  <c r="Q98" i="72"/>
  <c r="P98" i="72"/>
  <c r="O98" i="72"/>
  <c r="L98" i="72"/>
  <c r="AG97" i="72"/>
  <c r="R97" i="72"/>
  <c r="Q97" i="72"/>
  <c r="P97" i="72"/>
  <c r="O97" i="72"/>
  <c r="L97" i="72"/>
  <c r="AG96" i="72"/>
  <c r="R96" i="72"/>
  <c r="Q96" i="72"/>
  <c r="P96" i="72"/>
  <c r="O96" i="72"/>
  <c r="L96" i="72"/>
  <c r="AG95" i="72"/>
  <c r="R95" i="72"/>
  <c r="Q95" i="72"/>
  <c r="P95" i="72"/>
  <c r="O95" i="72"/>
  <c r="L95" i="72"/>
  <c r="AG94" i="72"/>
  <c r="R94" i="72"/>
  <c r="Q94" i="72"/>
  <c r="P94" i="72"/>
  <c r="O94" i="72"/>
  <c r="L94" i="72"/>
  <c r="AG93" i="72"/>
  <c r="R93" i="72"/>
  <c r="Q93" i="72"/>
  <c r="P93" i="72"/>
  <c r="O93" i="72"/>
  <c r="L93" i="72"/>
  <c r="AG92" i="72"/>
  <c r="R92" i="72"/>
  <c r="Q92" i="72"/>
  <c r="P92" i="72"/>
  <c r="O92" i="72"/>
  <c r="L92" i="72"/>
  <c r="AG91" i="72"/>
  <c r="R91" i="72"/>
  <c r="Q91" i="72"/>
  <c r="P91" i="72"/>
  <c r="O91" i="72"/>
  <c r="L91" i="72"/>
  <c r="AG90" i="72"/>
  <c r="R90" i="72"/>
  <c r="Q90" i="72"/>
  <c r="P90" i="72"/>
  <c r="O90" i="72"/>
  <c r="L90" i="72"/>
  <c r="AG89" i="72"/>
  <c r="R89" i="72"/>
  <c r="Q89" i="72"/>
  <c r="P89" i="72"/>
  <c r="O89" i="72"/>
  <c r="L89" i="72"/>
  <c r="AG88" i="72"/>
  <c r="R88" i="72"/>
  <c r="Q88" i="72"/>
  <c r="P88" i="72"/>
  <c r="O88" i="72"/>
  <c r="L88" i="72"/>
  <c r="AG87" i="72"/>
  <c r="R87" i="72"/>
  <c r="Q87" i="72"/>
  <c r="P87" i="72"/>
  <c r="O87" i="72"/>
  <c r="L87" i="72"/>
  <c r="AG86" i="72"/>
  <c r="R86" i="72"/>
  <c r="Q86" i="72"/>
  <c r="P86" i="72"/>
  <c r="O86" i="72"/>
  <c r="L86" i="72"/>
  <c r="AG85" i="72"/>
  <c r="R85" i="72"/>
  <c r="Q85" i="72"/>
  <c r="P85" i="72"/>
  <c r="O85" i="72"/>
  <c r="L85" i="72"/>
  <c r="AG84" i="72"/>
  <c r="R84" i="72"/>
  <c r="Q84" i="72"/>
  <c r="P84" i="72"/>
  <c r="O84" i="72"/>
  <c r="L84" i="72"/>
  <c r="AG83" i="72"/>
  <c r="R83" i="72"/>
  <c r="Q83" i="72"/>
  <c r="P83" i="72"/>
  <c r="O83" i="72"/>
  <c r="L83" i="72"/>
  <c r="AG82" i="72"/>
  <c r="R82" i="72"/>
  <c r="Q82" i="72"/>
  <c r="P82" i="72"/>
  <c r="O82" i="72"/>
  <c r="L82" i="72"/>
  <c r="AG81" i="72"/>
  <c r="R81" i="72"/>
  <c r="Q81" i="72"/>
  <c r="P81" i="72"/>
  <c r="O81" i="72"/>
  <c r="L81" i="72"/>
  <c r="AG80" i="72"/>
  <c r="R80" i="72"/>
  <c r="Q80" i="72"/>
  <c r="P80" i="72"/>
  <c r="O80" i="72"/>
  <c r="L80" i="72"/>
  <c r="AG79" i="72"/>
  <c r="R79" i="72"/>
  <c r="Q79" i="72"/>
  <c r="P79" i="72"/>
  <c r="O79" i="72"/>
  <c r="L79" i="72"/>
  <c r="AG78" i="72"/>
  <c r="R78" i="72"/>
  <c r="Q78" i="72"/>
  <c r="P78" i="72"/>
  <c r="O78" i="72"/>
  <c r="L78" i="72"/>
  <c r="AG77" i="72"/>
  <c r="R77" i="72"/>
  <c r="Q77" i="72"/>
  <c r="P77" i="72"/>
  <c r="O77" i="72"/>
  <c r="L77" i="72"/>
  <c r="AG76" i="72"/>
  <c r="R76" i="72"/>
  <c r="Q76" i="72"/>
  <c r="P76" i="72"/>
  <c r="O76" i="72"/>
  <c r="L76" i="72"/>
  <c r="AG75" i="72"/>
  <c r="R75" i="72"/>
  <c r="Q75" i="72"/>
  <c r="P75" i="72"/>
  <c r="O75" i="72"/>
  <c r="L75" i="72"/>
  <c r="AG74" i="72"/>
  <c r="R74" i="72"/>
  <c r="Q74" i="72"/>
  <c r="P74" i="72"/>
  <c r="O74" i="72"/>
  <c r="L74" i="72"/>
  <c r="AG73" i="72"/>
  <c r="R73" i="72"/>
  <c r="Q73" i="72"/>
  <c r="P73" i="72"/>
  <c r="O73" i="72"/>
  <c r="L73" i="72"/>
  <c r="AG72" i="72"/>
  <c r="R72" i="72"/>
  <c r="Q72" i="72"/>
  <c r="P72" i="72"/>
  <c r="O72" i="72"/>
  <c r="L72" i="72"/>
  <c r="AG71" i="72"/>
  <c r="R71" i="72"/>
  <c r="Q71" i="72"/>
  <c r="P71" i="72"/>
  <c r="O71" i="72"/>
  <c r="L71" i="72"/>
  <c r="AG70" i="72"/>
  <c r="R70" i="72"/>
  <c r="Q70" i="72"/>
  <c r="P70" i="72"/>
  <c r="O70" i="72"/>
  <c r="L70" i="72"/>
  <c r="AG69" i="72"/>
  <c r="R69" i="72"/>
  <c r="Q69" i="72"/>
  <c r="P69" i="72"/>
  <c r="O69" i="72"/>
  <c r="L69" i="72"/>
  <c r="AG68" i="72"/>
  <c r="R68" i="72"/>
  <c r="Q68" i="72"/>
  <c r="P68" i="72"/>
  <c r="O68" i="72"/>
  <c r="L68" i="72"/>
  <c r="AG67" i="72"/>
  <c r="R67" i="72"/>
  <c r="Q67" i="72"/>
  <c r="P67" i="72"/>
  <c r="O67" i="72"/>
  <c r="L67" i="72"/>
  <c r="AG66" i="72"/>
  <c r="R66" i="72"/>
  <c r="Q66" i="72"/>
  <c r="P66" i="72"/>
  <c r="O66" i="72"/>
  <c r="L66" i="72"/>
  <c r="AG65" i="72"/>
  <c r="R65" i="72"/>
  <c r="Q65" i="72"/>
  <c r="P65" i="72"/>
  <c r="O65" i="72"/>
  <c r="L65" i="72"/>
  <c r="AG64" i="72"/>
  <c r="R64" i="72"/>
  <c r="Q64" i="72"/>
  <c r="P64" i="72"/>
  <c r="O64" i="72"/>
  <c r="L64" i="72"/>
  <c r="AG63" i="72"/>
  <c r="R63" i="72"/>
  <c r="Q63" i="72"/>
  <c r="P63" i="72"/>
  <c r="O63" i="72"/>
  <c r="L63" i="72"/>
  <c r="AG62" i="72"/>
  <c r="R62" i="72"/>
  <c r="Q62" i="72"/>
  <c r="P62" i="72"/>
  <c r="O62" i="72"/>
  <c r="L62" i="72"/>
  <c r="AG61" i="72"/>
  <c r="R61" i="72"/>
  <c r="Q61" i="72"/>
  <c r="P61" i="72"/>
  <c r="O61" i="72"/>
  <c r="L61" i="72"/>
  <c r="AG60" i="72"/>
  <c r="R60" i="72"/>
  <c r="Q60" i="72"/>
  <c r="P60" i="72"/>
  <c r="O60" i="72"/>
  <c r="L60" i="72"/>
  <c r="AG59" i="72"/>
  <c r="R59" i="72"/>
  <c r="Q59" i="72"/>
  <c r="P59" i="72"/>
  <c r="O59" i="72"/>
  <c r="L59" i="72"/>
  <c r="AG58" i="72"/>
  <c r="R58" i="72"/>
  <c r="Q58" i="72"/>
  <c r="P58" i="72"/>
  <c r="O58" i="72"/>
  <c r="L58" i="72"/>
  <c r="AG57" i="72"/>
  <c r="R57" i="72"/>
  <c r="Q57" i="72"/>
  <c r="P57" i="72"/>
  <c r="O57" i="72"/>
  <c r="L57" i="72"/>
  <c r="AG56" i="72"/>
  <c r="R56" i="72"/>
  <c r="Q56" i="72"/>
  <c r="P56" i="72"/>
  <c r="O56" i="72"/>
  <c r="L56" i="72"/>
  <c r="AG55" i="72"/>
  <c r="R55" i="72"/>
  <c r="Q55" i="72"/>
  <c r="P55" i="72"/>
  <c r="O55" i="72"/>
  <c r="L55" i="72"/>
  <c r="AG54" i="72"/>
  <c r="R54" i="72"/>
  <c r="Q54" i="72"/>
  <c r="P54" i="72"/>
  <c r="O54" i="72"/>
  <c r="L54" i="72"/>
  <c r="AG53" i="72"/>
  <c r="R53" i="72"/>
  <c r="Q53" i="72"/>
  <c r="P53" i="72"/>
  <c r="O53" i="72"/>
  <c r="L53" i="72"/>
  <c r="AG52" i="72"/>
  <c r="R52" i="72"/>
  <c r="Q52" i="72"/>
  <c r="P52" i="72"/>
  <c r="O52" i="72"/>
  <c r="L52" i="72"/>
  <c r="AG51" i="72"/>
  <c r="R51" i="72"/>
  <c r="Q51" i="72"/>
  <c r="P51" i="72"/>
  <c r="O51" i="72"/>
  <c r="L51" i="72"/>
  <c r="AG50" i="72"/>
  <c r="R50" i="72"/>
  <c r="Q50" i="72"/>
  <c r="P50" i="72"/>
  <c r="O50" i="72"/>
  <c r="L50" i="72"/>
  <c r="AG49" i="72"/>
  <c r="R49" i="72"/>
  <c r="Q49" i="72"/>
  <c r="P49" i="72"/>
  <c r="O49" i="72"/>
  <c r="L49" i="72"/>
  <c r="AG48" i="72"/>
  <c r="R48" i="72"/>
  <c r="Q48" i="72"/>
  <c r="P48" i="72"/>
  <c r="O48" i="72"/>
  <c r="L48" i="72"/>
  <c r="AG47" i="72"/>
  <c r="R47" i="72"/>
  <c r="Q47" i="72"/>
  <c r="P47" i="72"/>
  <c r="O47" i="72"/>
  <c r="L47" i="72"/>
  <c r="AG46" i="72"/>
  <c r="R46" i="72"/>
  <c r="Q46" i="72"/>
  <c r="P46" i="72"/>
  <c r="O46" i="72"/>
  <c r="L46" i="72"/>
  <c r="AG45" i="72"/>
  <c r="R45" i="72"/>
  <c r="Q45" i="72"/>
  <c r="P45" i="72"/>
  <c r="O45" i="72"/>
  <c r="L45" i="72"/>
  <c r="AG44" i="72"/>
  <c r="R44" i="72"/>
  <c r="Q44" i="72"/>
  <c r="P44" i="72"/>
  <c r="O44" i="72"/>
  <c r="L44" i="72"/>
  <c r="AG43" i="72"/>
  <c r="R43" i="72"/>
  <c r="Q43" i="72"/>
  <c r="P43" i="72"/>
  <c r="O43" i="72"/>
  <c r="L43" i="72"/>
  <c r="AG42" i="72"/>
  <c r="R42" i="72"/>
  <c r="Q42" i="72"/>
  <c r="P42" i="72"/>
  <c r="O42" i="72"/>
  <c r="L42" i="72"/>
  <c r="AG41" i="72"/>
  <c r="R41" i="72"/>
  <c r="Q41" i="72"/>
  <c r="P41" i="72"/>
  <c r="O41" i="72"/>
  <c r="L41" i="72"/>
  <c r="AG40" i="72"/>
  <c r="R40" i="72"/>
  <c r="Q40" i="72"/>
  <c r="P40" i="72"/>
  <c r="O40" i="72"/>
  <c r="L40" i="72"/>
  <c r="AG39" i="72"/>
  <c r="R39" i="72"/>
  <c r="Q39" i="72"/>
  <c r="P39" i="72"/>
  <c r="O39" i="72"/>
  <c r="L39" i="72"/>
  <c r="AG38" i="72"/>
  <c r="R38" i="72"/>
  <c r="Q38" i="72"/>
  <c r="P38" i="72"/>
  <c r="O38" i="72"/>
  <c r="L38" i="72"/>
  <c r="AG37" i="72"/>
  <c r="R37" i="72"/>
  <c r="Q37" i="72"/>
  <c r="P37" i="72"/>
  <c r="O37" i="72"/>
  <c r="L37" i="72"/>
  <c r="AG36" i="72"/>
  <c r="R36" i="72"/>
  <c r="Q36" i="72"/>
  <c r="P36" i="72"/>
  <c r="O36" i="72"/>
  <c r="L36" i="72"/>
  <c r="AG35" i="72"/>
  <c r="R35" i="72"/>
  <c r="Q35" i="72"/>
  <c r="P35" i="72"/>
  <c r="O35" i="72"/>
  <c r="L35" i="72"/>
  <c r="AG34" i="72"/>
  <c r="R34" i="72"/>
  <c r="Q34" i="72"/>
  <c r="P34" i="72"/>
  <c r="O34" i="72"/>
  <c r="L34" i="72"/>
  <c r="AG33" i="72"/>
  <c r="R33" i="72"/>
  <c r="Q33" i="72"/>
  <c r="P33" i="72"/>
  <c r="O33" i="72"/>
  <c r="L33" i="72"/>
  <c r="AG32" i="72"/>
  <c r="R32" i="72"/>
  <c r="Q32" i="72"/>
  <c r="P32" i="72"/>
  <c r="O32" i="72"/>
  <c r="L32" i="72"/>
  <c r="AG31" i="72"/>
  <c r="R31" i="72"/>
  <c r="Q31" i="72"/>
  <c r="P31" i="72"/>
  <c r="O31" i="72"/>
  <c r="L31" i="72"/>
  <c r="AG30" i="72"/>
  <c r="R30" i="72"/>
  <c r="Q30" i="72"/>
  <c r="P30" i="72"/>
  <c r="O30" i="72"/>
  <c r="L30" i="72"/>
  <c r="AG29" i="72"/>
  <c r="R29" i="72"/>
  <c r="Q29" i="72"/>
  <c r="P29" i="72"/>
  <c r="O29" i="72"/>
  <c r="L29" i="72"/>
  <c r="AG28" i="72"/>
  <c r="R28" i="72"/>
  <c r="Q28" i="72"/>
  <c r="P28" i="72"/>
  <c r="O28" i="72"/>
  <c r="L28" i="72"/>
  <c r="AG27" i="72"/>
  <c r="R27" i="72"/>
  <c r="Q27" i="72"/>
  <c r="P27" i="72"/>
  <c r="O27" i="72"/>
  <c r="L27" i="72"/>
  <c r="AG26" i="72"/>
  <c r="R26" i="72"/>
  <c r="Q26" i="72"/>
  <c r="P26" i="72"/>
  <c r="O26" i="72"/>
  <c r="L26" i="72"/>
  <c r="AG25" i="72"/>
  <c r="R25" i="72"/>
  <c r="Q25" i="72"/>
  <c r="P25" i="72"/>
  <c r="O25" i="72"/>
  <c r="L25" i="72"/>
  <c r="AG24" i="72"/>
  <c r="R24" i="72"/>
  <c r="Q24" i="72"/>
  <c r="P24" i="72"/>
  <c r="O24" i="72"/>
  <c r="L24" i="72"/>
  <c r="AG23" i="72"/>
  <c r="R23" i="72"/>
  <c r="Q23" i="72"/>
  <c r="P23" i="72"/>
  <c r="O23" i="72"/>
  <c r="L23" i="72"/>
  <c r="AG22" i="72"/>
  <c r="R22" i="72"/>
  <c r="Q22" i="72"/>
  <c r="P22" i="72"/>
  <c r="O22" i="72"/>
  <c r="L22" i="72"/>
  <c r="AG21" i="72"/>
  <c r="R21" i="72"/>
  <c r="Q21" i="72"/>
  <c r="P21" i="72"/>
  <c r="O21" i="72"/>
  <c r="L21" i="72"/>
  <c r="AG20" i="72"/>
  <c r="R20" i="72"/>
  <c r="Q20" i="72"/>
  <c r="P20" i="72"/>
  <c r="O20" i="72"/>
  <c r="L20" i="72"/>
  <c r="AG19" i="72"/>
  <c r="R19" i="72"/>
  <c r="Q19" i="72"/>
  <c r="L19" i="72"/>
  <c r="AG18" i="72"/>
  <c r="R18" i="72"/>
  <c r="Q18" i="72"/>
  <c r="P18" i="72"/>
  <c r="O18" i="72"/>
  <c r="L18" i="72"/>
  <c r="AG17" i="72"/>
  <c r="R17" i="72"/>
  <c r="Q17" i="72"/>
  <c r="P17" i="72"/>
  <c r="O17" i="72"/>
  <c r="L17" i="72"/>
  <c r="AG16" i="72"/>
  <c r="R16" i="72"/>
  <c r="Q16" i="72"/>
  <c r="P16" i="72"/>
  <c r="O16" i="72"/>
  <c r="L16"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Q11" i="9" l="1"/>
  <c r="Q12" i="9"/>
  <c r="Q13" i="9"/>
  <c r="G13" i="70" l="1"/>
  <c r="Y15" i="70"/>
  <c r="AF15" i="9" l="1"/>
  <c r="AF14" i="9"/>
  <c r="AF13" i="9"/>
  <c r="AF12" i="9"/>
  <c r="AG15" i="72"/>
  <c r="AG14" i="72"/>
  <c r="AG13" i="72"/>
  <c r="AG12" i="72"/>
  <c r="AG11" i="72"/>
  <c r="D3" i="9" l="1"/>
  <c r="R15" i="72"/>
  <c r="Q15" i="72"/>
  <c r="P15" i="72"/>
  <c r="O15" i="72"/>
  <c r="L15" i="72"/>
  <c r="R14" i="72"/>
  <c r="Q14" i="72"/>
  <c r="P14" i="72"/>
  <c r="O14" i="72"/>
  <c r="L14" i="72"/>
  <c r="R13" i="72"/>
  <c r="Q13" i="72"/>
  <c r="P13" i="72"/>
  <c r="O13" i="72"/>
  <c r="L13" i="72"/>
  <c r="R12" i="72"/>
  <c r="Q12" i="72"/>
  <c r="P12" i="72"/>
  <c r="O12" i="72"/>
  <c r="L12" i="72"/>
  <c r="R11" i="72"/>
  <c r="Q11" i="72"/>
  <c r="P11" i="72"/>
  <c r="Y106" i="70" s="1"/>
  <c r="AF105" i="70" s="1"/>
  <c r="O11" i="72"/>
  <c r="L11" i="72"/>
  <c r="B11" i="72"/>
  <c r="AC1" i="70"/>
  <c r="D3" i="72"/>
  <c r="K15" i="70"/>
  <c r="G12" i="70"/>
  <c r="G11" i="70"/>
  <c r="G9" i="70"/>
  <c r="Q209" i="70" s="1"/>
  <c r="G8" i="70"/>
  <c r="AC39" i="73"/>
  <c r="L12" i="9"/>
  <c r="O12" i="9"/>
  <c r="P12" i="9"/>
  <c r="U12" i="9" s="1"/>
  <c r="R12" i="9"/>
  <c r="L13" i="9"/>
  <c r="O13" i="9"/>
  <c r="P13" i="9"/>
  <c r="U13" i="9" s="1"/>
  <c r="R13" i="9"/>
  <c r="L14" i="9"/>
  <c r="O14" i="9"/>
  <c r="P14" i="9"/>
  <c r="U14" i="9" s="1"/>
  <c r="Q14" i="9"/>
  <c r="R14" i="9"/>
  <c r="L15" i="9"/>
  <c r="O15" i="9"/>
  <c r="P15" i="9"/>
  <c r="U15" i="9" s="1"/>
  <c r="Q15" i="9"/>
  <c r="R15" i="9"/>
  <c r="P11" i="9"/>
  <c r="U11" i="9" s="1"/>
  <c r="R11" i="9"/>
  <c r="O11" i="9"/>
  <c r="L11" i="9"/>
  <c r="B11" i="9"/>
  <c r="AJ234" i="70" l="1"/>
  <c r="H10" i="70"/>
  <c r="A12" i="72"/>
  <c r="A13" i="72" s="1"/>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O5" i="72" l="1"/>
  <c r="W37" i="70" l="1"/>
  <c r="AC36" i="70" s="1"/>
  <c r="AJ219" i="70" s="1"/>
  <c r="A12" i="9" l="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O5" i="9" l="1"/>
  <c r="P37" i="70" s="1"/>
  <c r="V36" i="70" s="1"/>
  <c r="AJ218" i="70" s="1"/>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<sst xmlns="http://schemas.openxmlformats.org/spreadsheetml/2006/main" count="2941" uniqueCount="497">
  <si>
    <t>電話番号</t>
    <rPh sb="0" eb="2">
      <t>デンワ</t>
    </rPh>
    <rPh sb="2" eb="4">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</si>
  <si>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</si>
  <si>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</si>
  <si>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</si>
  <si>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</si>
  <si>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</si>
  <si>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</si>
  <si>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</si>
  <si>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</si>
  <si>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</si>
  <si>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</si>
  <si>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</si>
  <si>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</si>
  <si>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</si>
  <si>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</si>
  <si>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年度）</t>
    <phoneticPr fontId="8"/>
  </si>
  <si>
    <t>夜間対応型訪問介護</t>
  </si>
  <si>
    <t>地域密着型通所介護</t>
  </si>
  <si>
    <t>地域密着型特定施設入居者生活介護</t>
  </si>
  <si>
    <t>地域密着型介護老人福祉施設</t>
  </si>
  <si>
    <t>サービス区分</t>
    <phoneticPr fontId="8"/>
  </si>
  <si>
    <t>令和</t>
    <rPh sb="0" eb="2">
      <t>レイワ</t>
    </rPh>
    <phoneticPr fontId="8"/>
  </si>
  <si>
    <t>特定加算Ⅰ</t>
    <rPh sb="0" eb="2">
      <t>トクテイ</t>
    </rPh>
    <rPh sb="2" eb="4">
      <t>カサン</t>
    </rPh>
    <phoneticPr fontId="8"/>
  </si>
  <si>
    <t>特定加算Ⅱ</t>
    <rPh sb="0" eb="2">
      <t>トクテイ</t>
    </rPh>
    <rPh sb="2" eb="4">
      <t>カサン</t>
    </rPh>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</si>
  <si>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</si>
  <si>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</si>
  <si>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</si>
  <si>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</si>
  <si>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</si>
  <si>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</si>
  <si>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</si>
  <si>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</si>
  <si>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</si>
  <si>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</si>
  <si>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</si>
  <si>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</si>
  <si>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</si>
  <si>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</si>
  <si>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</si>
  <si>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</si>
  <si>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</si>
  <si>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</si>
  <si>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</si>
  <si>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</si>
  <si>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</si>
  <si>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</si>
  <si>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</si>
  <si>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</si>
  <si>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t>
    <phoneticPr fontId="8"/>
  </si>
  <si>
    <t>該当</t>
    <rPh sb="0" eb="2">
      <t>ガイトウ</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</si>
  <si>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</si>
  <si>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</si>
  <si>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</si>
  <si>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</si>
  <si>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</si>
  <si>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</si>
  <si>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</si>
  <si>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</si>
  <si>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</si>
  <si>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</si>
  <si>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サービス提供体制強化加算等の算定状況に応じた加算率</t>
    <rPh sb="14" eb="16">
      <t>サンテイ</t>
    </rPh>
    <phoneticPr fontId="8"/>
  </si>
  <si>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</si>
  <si>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</si>
  <si>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</si>
  <si>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</si>
  <si>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</si>
  <si>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</si>
  <si>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</si>
  <si>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</si>
  <si>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</si>
  <si>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</si>
  <si>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</si>
  <si>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</si>
  <si>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</si>
  <si>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</si>
  <si>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</si>
  <si>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</si>
  <si>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</si>
  <si>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</si>
  <si>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</si>
  <si>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</si>
  <si>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</si>
  <si>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</si>
  <si>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</si>
  <si>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</si>
  <si>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</si>
  <si>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</si>
  <si>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</si>
  <si>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</si>
  <si>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</si>
  <si>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〒結合</t>
    <rPh sb="1" eb="3">
      <t>ケツゴウ</t>
    </rPh>
    <phoneticPr fontId="8"/>
  </si>
  <si>
    <t>１単位
あたりの
単価[円]
(b)</t>
    <rPh sb="1" eb="3">
      <t>タンイ</t>
    </rPh>
    <rPh sb="9" eb="11">
      <t>タンカ</t>
    </rPh>
    <rPh sb="12" eb="13">
      <t>エン</t>
    </rPh>
    <phoneticPr fontId="8"/>
  </si>
  <si>
    <t>↓隠し列</t>
    <rPh sb="1" eb="2">
      <t>カク</t>
    </rPh>
    <rPh sb="3" eb="4">
      <t>レツ</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</si>
  <si>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</si>
  <si>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</si>
  <si>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</si>
  <si>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</si>
  <si>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事業所名</t>
    <rPh sb="0" eb="3">
      <t>ジギョウショ</t>
    </rPh>
    <rPh sb="3" eb="4">
      <t>メイ</t>
    </rPh>
    <phoneticPr fontId="8"/>
  </si>
  <si>
    <t>別紙様式２－３</t>
    <rPh sb="0" eb="2">
      <t>ベッシ</t>
    </rPh>
    <rPh sb="2" eb="4">
      <t>ヨウシキ</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</si>
  <si>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</si>
  <si>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</si>
  <si>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</si>
  <si>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</si>
  <si>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</si>
  <si>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</si>
  <si>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</si>
  <si>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</si>
  <si>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</si>
  <si>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</si>
  <si>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</si>
  <si>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</si>
  <si>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</si>
  <si>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</si>
  <si>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</si>
  <si>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</si>
  <si>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</si>
  <si>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t>
    <phoneticPr fontId="8"/>
  </si>
  <si>
    <t>か月</t>
    <rPh sb="1" eb="2">
      <t>ゲツ</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</si>
  <si>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</si>
  <si>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</si>
  <si>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</si>
  <si>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</si>
  <si>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</si>
  <si>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</si>
  <si>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</si>
  <si>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</si>
  <si>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</si>
  <si>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別紙様式２－１</t>
    <rPh sb="0" eb="2">
      <t>ベッシ</t>
    </rPh>
    <rPh sb="2" eb="4">
      <t>ヨウシキ</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</si>
  <si>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</si>
  <si>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</si>
  <si>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</si>
  <si>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</si>
  <si>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</si>
  <si>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</si>
  <si>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</si>
  <si>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t>
    <phoneticPr fontId="8"/>
  </si>
  <si>
    <t>介護福祉士配置等要件</t>
    <rPh sb="0" eb="5">
      <t>カイゴフクシシ</t>
    </rPh>
    <rPh sb="5" eb="7">
      <t>ハイチ</t>
    </rPh>
    <rPh sb="7" eb="8">
      <t>トウ</t>
    </rPh>
    <rPh sb="8" eb="10">
      <t>ヨウケン</t>
    </rPh>
    <phoneticPr fontId="8"/>
  </si>
  <si>
    <t>-</t>
  </si>
  <si>
    <t>いずれも取得していない</t>
    <rPh sb="4" eb="6">
      <t>シュトク</t>
    </rPh>
    <phoneticPr fontId="8"/>
  </si>
  <si>
    <t>円</t>
  </si>
  <si>
    <t>）</t>
  </si>
  <si>
    <t>勤務体制表、介護福祉士登録証</t>
    <rPh sb="0" eb="2">
      <t>キンム</t>
    </rPh>
    <rPh sb="2" eb="5">
      <t>タイセイヒョウ</t>
    </rPh>
    <rPh sb="6" eb="8">
      <t>カイゴ</t>
    </rPh>
    <rPh sb="8" eb="11">
      <t>フクシシ</t>
    </rPh>
    <rPh sb="11" eb="13">
      <t>トウロク</t>
    </rPh>
    <rPh sb="13" eb="14">
      <t>ショウ</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</si>
  <si>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</si>
  <si>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</si>
  <si>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</si>
  <si>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</si>
  <si>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</si>
  <si>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</si>
  <si>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</si>
  <si>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</si>
  <si>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</si>
  <si>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</si>
  <si>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</si>
  <si>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</si>
  <si>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</si>
  <si>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</si>
  <si>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</si>
  <si>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資質向上のための計画</t>
    <rPh sb="0" eb="2">
      <t>シシツ</t>
    </rPh>
    <rPh sb="2" eb="4">
      <t>コウジョウ</t>
    </rPh>
    <rPh sb="8" eb="10">
      <t>ケイカク</t>
    </rPh>
    <phoneticPr fontId="8"/>
  </si>
  <si>
    <t>他の介護職員(B)</t>
    <rPh sb="0" eb="1">
      <t>タ</t>
    </rPh>
    <rPh sb="2" eb="4">
      <t>カイゴ</t>
    </rPh>
    <rPh sb="4" eb="6">
      <t>ショクイン</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</si>
  <si>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</si>
  <si>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</si>
  <si>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</si>
  <si>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</si>
  <si>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</si>
  <si>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</si>
  <si>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</si>
  <si>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サービス提供体制強化加算（Ⅱ）</t>
    <rPh sb="4" eb="8">
      <t>テイキョウ</t>
    </rPh>
    <rPh sb="8" eb="10">
      <t>キョウカ</t>
    </rPh>
    <rPh sb="10" eb="12">
      <t>カサン</t>
    </rPh>
    <phoneticPr fontId="3"/>
  </si>
  <si>
    <t>サービス提供体制強化加算（Ⅰ）</t>
    <rPh sb="4" eb="8">
      <t>テイキョウ</t>
    </rPh>
    <rPh sb="8" eb="10">
      <t>キョウカ</t>
    </rPh>
    <rPh sb="10" eb="12">
      <t>カサン</t>
    </rPh>
    <phoneticPr fontId="3"/>
  </si>
  <si>
    <t>特定事業所加算（Ⅰ）</t>
    <rPh sb="0" eb="7">
      <t>ト</t>
    </rPh>
    <phoneticPr fontId="3"/>
  </si>
  <si>
    <t>特定事業所加算（Ⅱ）</t>
    <rPh sb="0" eb="7">
      <t>ト</t>
    </rPh>
    <phoneticPr fontId="3"/>
  </si>
  <si>
    <t>サービス提供体制強化加算（Ⅲ）イ又はロ</t>
    <rPh sb="4" eb="8">
      <t>テイキョウ</t>
    </rPh>
    <rPh sb="8" eb="10">
      <t>キョウカ</t>
    </rPh>
    <rPh sb="10" eb="12">
      <t>カサン</t>
    </rPh>
    <rPh sb="16" eb="17">
      <t>マタ</t>
    </rPh>
    <phoneticPr fontId="3"/>
  </si>
  <si>
    <t>入居継続支援加算（Ⅰ）又は（Ⅱ）</t>
    <rPh sb="0" eb="2">
      <t>ニュウキョ</t>
    </rPh>
    <rPh sb="2" eb="6">
      <t>ケイゾクシエン</t>
    </rPh>
    <rPh sb="6" eb="8">
      <t>カサン</t>
    </rPh>
    <rPh sb="11" eb="12">
      <t>マタ</t>
    </rPh>
    <phoneticPr fontId="3"/>
  </si>
  <si>
    <t>日常生活継続支援加算（Ⅰ）又は（Ⅱ）</t>
    <rPh sb="0" eb="10">
      <t>ニチジョウセイカツ</t>
    </rPh>
    <rPh sb="13" eb="14">
      <t>マタ</t>
    </rPh>
    <phoneticPr fontId="3"/>
  </si>
  <si>
    <t>法人や事業所の経営理念やケア方針・人材育成方針、その実現のための施策・仕組みなどの明確化</t>
    <phoneticPr fontId="8"/>
  </si>
  <si>
    <t>事業者の共同による採用・人事ローテーション・研修のための制度構築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</si>
  <si>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</si>
  <si>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</si>
  <si>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</si>
  <si>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</si>
  <si>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</si>
  <si>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</si>
  <si>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</si>
  <si>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</si>
  <si>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介護職員の身体の負担軽減のための介護技術の修得支援、介護ロボットやリフト等の介護機器等導入及び研修等による腰痛対策の実施</t>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</si>
  <si>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</si>
  <si>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</si>
  <si>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</si>
  <si>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</si>
  <si>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</si>
  <si>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</si>
  <si>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ミーティング等による職場内コミュニケーションの円滑化による個々の介護職員の気づきを踏まえた勤務環境やケア内容の改善</t>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</si>
  <si>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</si>
  <si>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</si>
  <si>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入職促進に向けた取組</t>
    <phoneticPr fontId="8"/>
  </si>
  <si>
    <t>資質の向上やキャリアアップに向けた支援</t>
    <phoneticPr fontId="8"/>
  </si>
  <si>
    <t>両立支援・多様な働き方の推進</t>
    <phoneticPr fontId="8"/>
  </si>
  <si>
    <t>腰痛を含む心身の健康管理</t>
    <phoneticPr fontId="8"/>
  </si>
  <si>
    <t>生産性向上のための業務改善の取組</t>
    <phoneticPr fontId="8"/>
  </si>
  <si>
    <t>やりがい・働きがいの醸成</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</si>
  <si>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</si>
  <si>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</si>
  <si>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</si>
  <si>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</si>
  <si>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区分</t>
    <rPh sb="0" eb="2">
      <t>クブン</t>
    </rPh>
    <phoneticPr fontId="8"/>
  </si>
  <si>
    <t>特定事業所加算（I）</t>
    <phoneticPr fontId="8"/>
  </si>
  <si>
    <t>特定事業所加算（II）</t>
    <phoneticPr fontId="8"/>
  </si>
  <si>
    <t>特定事業所加算（Ⅰ）又は（Ⅱ）に準じる市町村独自の加算</t>
    <phoneticPr fontId="8"/>
  </si>
  <si>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</si>
  <si>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併設本体施設において介護職員等特定処遇改善加算Ⅰの届出あり</t>
    <phoneticPr fontId="8"/>
  </si>
  <si>
    <t>サービス提供体制強化加算（I）</t>
    <phoneticPr fontId="8"/>
  </si>
  <si>
    <t>サービス提供体制強化加算(Ⅰ)又は(Ⅱ)に準じる市町村独自の加算</t>
    <phoneticPr fontId="8"/>
  </si>
  <si>
    <t>サービス提供体制強化加算(Ⅱ)</t>
    <phoneticPr fontId="8"/>
  </si>
  <si>
    <t>％</t>
    <phoneticPr fontId="8"/>
  </si>
  <si>
    <t>手当（既存の増額）</t>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</si>
  <si>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</si>
  <si>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加算提出先</t>
    <rPh sb="0" eb="2">
      <t>カサン</t>
    </rPh>
    <rPh sb="2" eb="4">
      <t>テイシュツ</t>
    </rPh>
    <rPh sb="4" eb="5">
      <t>サキ</t>
    </rPh>
    <phoneticPr fontId="8"/>
  </si>
  <si>
    <t>人</t>
  </si>
  <si>
    <t>ベースアップ等加算</t>
    <rPh sb="6" eb="7">
      <t>トウ</t>
    </rPh>
    <rPh sb="7" eb="9">
      <t>カサン</t>
    </rPh>
    <phoneticPr fontId="8"/>
  </si>
  <si>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8"/>
  </si>
  <si>
    <t>処遇改善計画書（令和</t>
    <rPh sb="0" eb="2">
      <t>ショグウ</t>
    </rPh>
    <rPh sb="2" eb="4">
      <t>カイゼン</t>
    </rPh>
    <rPh sb="4" eb="7">
      <t>ケイカクショ</t>
    </rPh>
    <rPh sb="8" eb="10">
      <t>レイワ</t>
    </rPh>
    <phoneticPr fontId="8"/>
  </si>
  <si>
    <t>令和</t>
    <phoneticPr fontId="8"/>
  </si>
  <si>
    <t>年度の加算の見込額</t>
    <rPh sb="0" eb="2">
      <t>ネンド</t>
    </rPh>
    <rPh sb="3" eb="5">
      <t>カサン</t>
    </rPh>
    <rPh sb="6" eb="9">
      <t>ミコミガク</t>
    </rPh>
    <phoneticPr fontId="8"/>
  </si>
  <si>
    <t>処遇改善加算</t>
    <phoneticPr fontId="8"/>
  </si>
  <si>
    <t>特定加算</t>
    <phoneticPr fontId="8"/>
  </si>
  <si>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8"/>
  </si>
  <si>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8"/>
  </si>
  <si>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8"/>
  </si>
  <si>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8"/>
  </si>
  <si>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8"/>
  </si>
  <si>
    <t>３　加算の対象事業所に関する情報</t>
    <rPh sb="2" eb="4">
      <t>カサン</t>
    </rPh>
    <rPh sb="5" eb="7">
      <t>タイショウ</t>
    </rPh>
    <rPh sb="7" eb="9">
      <t>ジギョウ</t>
    </rPh>
    <rPh sb="9" eb="10">
      <t>ショ</t>
    </rPh>
    <rPh sb="11" eb="12">
      <t>カン</t>
    </rPh>
    <rPh sb="14" eb="16">
      <t>ジョウホウ</t>
    </rPh>
    <phoneticPr fontId="8"/>
  </si>
  <si>
    <t>別紙様式２－４</t>
    <rPh sb="0" eb="2">
      <t>ベッシ</t>
    </rPh>
    <rPh sb="2" eb="4">
      <t>ヨウシキ</t>
    </rPh>
    <phoneticPr fontId="8"/>
  </si>
  <si>
    <t>一月あたり介護報酬総単位数[単位]
(a)</t>
    <rPh sb="0" eb="1">
      <t>ヒト</t>
    </rPh>
    <rPh sb="1" eb="2">
      <t>ツキ</t>
    </rPh>
    <rPh sb="5" eb="7">
      <t>カイゴ</t>
    </rPh>
    <rPh sb="7" eb="9">
      <t>ホウシュウ</t>
    </rPh>
    <rPh sb="9" eb="10">
      <t>ソウ</t>
    </rPh>
    <rPh sb="10" eb="13">
      <t>タンイスウ</t>
    </rPh>
    <rPh sb="14" eb="16">
      <t>タンイ</t>
    </rPh>
    <phoneticPr fontId="8"/>
  </si>
  <si>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8"/>
  </si>
  <si>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8"/>
  </si>
  <si>
    <t>１単位あたりの単価[円]
(b)</t>
    <rPh sb="1" eb="3">
      <t>タンイ</t>
    </rPh>
    <rPh sb="7" eb="9">
      <t>タンカ</t>
    </rPh>
    <rPh sb="10" eb="11">
      <t>エン</t>
    </rPh>
    <phoneticPr fontId="8"/>
  </si>
  <si>
    <t>算定対象月
(ｍ)</t>
    <rPh sb="0" eb="2">
      <t>サンテイ</t>
    </rPh>
    <phoneticPr fontId="8"/>
  </si>
  <si>
    <t>算定対象月
(f)</t>
    <rPh sb="0" eb="2">
      <t>サンテイ</t>
    </rPh>
    <rPh sb="2" eb="4">
      <t>タイショウ</t>
    </rPh>
    <rPh sb="4" eb="5">
      <t>ツキ</t>
    </rPh>
    <phoneticPr fontId="8"/>
  </si>
  <si>
    <t>算定対象月
(d)</t>
    <rPh sb="0" eb="2">
      <t>サンテイ</t>
    </rPh>
    <rPh sb="2" eb="4">
      <t>タイショウ</t>
    </rPh>
    <rPh sb="4" eb="5">
      <t>ツキ</t>
    </rPh>
    <phoneticPr fontId="8"/>
  </si>
  <si>
    <t>算定する処遇改善加算の区分</t>
    <rPh sb="0" eb="2">
      <t>サンテイ</t>
    </rPh>
    <rPh sb="4" eb="6">
      <t>ショグウ</t>
    </rPh>
    <rPh sb="6" eb="10">
      <t>カイゼンカサン</t>
    </rPh>
    <rPh sb="11" eb="13">
      <t>クブン</t>
    </rPh>
    <phoneticPr fontId="8"/>
  </si>
  <si>
    <t>算定する特定加算の区分</t>
    <rPh sb="0" eb="2">
      <t>サンテイ</t>
    </rPh>
    <rPh sb="4" eb="6">
      <t>トクテイ</t>
    </rPh>
    <rPh sb="6" eb="8">
      <t>カサン</t>
    </rPh>
    <rPh sb="9" eb="11">
      <t>クブン</t>
    </rPh>
    <phoneticPr fontId="8"/>
  </si>
  <si>
    <t>特定加算の見込額[円]
(a×b×e×f)</t>
    <rPh sb="0" eb="2">
      <t>トクテイ</t>
    </rPh>
    <rPh sb="2" eb="4">
      <t>カサン</t>
    </rPh>
    <rPh sb="5" eb="7">
      <t>ミコ</t>
    </rPh>
    <rPh sb="7" eb="8">
      <t>ガク</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</si>
  <si>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</si>
  <si>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表１　ベースアップ等加算対象サービス</t>
    <rPh sb="0" eb="1">
      <t>ヒョウ</t>
    </rPh>
    <rPh sb="9" eb="10">
      <t>トウ</t>
    </rPh>
    <rPh sb="10" eb="12">
      <t>カサン</t>
    </rPh>
    <rPh sb="12" eb="14">
      <t>タイショウ</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</si>
  <si>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</si>
  <si>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</si>
  <si>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訪問介護</t>
  </si>
  <si>
    <t>定期巡回･随時対応型訪問介護看護</t>
  </si>
  <si>
    <t>（介護予防）訪問入浴介護</t>
    <rPh sb="1" eb="3">
      <t>カイゴ</t>
    </rPh>
    <rPh sb="3" eb="5">
      <t>ヨボウ</t>
    </rPh>
    <phoneticPr fontId="3"/>
  </si>
  <si>
    <t>通所介護</t>
  </si>
  <si>
    <t>（介護予防）通所リハビリテーション</t>
  </si>
  <si>
    <t>（介護予防）特定施設入居者生活介護</t>
  </si>
  <si>
    <t>（介護予防）認知症対応型通所介護</t>
  </si>
  <si>
    <t>（介護予防）小規模多機能型居宅介護</t>
  </si>
  <si>
    <t>看護小規模多機能型居宅介護</t>
    <rPh sb="0" eb="13">
      <t>カンゴ</t>
    </rPh>
    <phoneticPr fontId="3"/>
  </si>
  <si>
    <t>（介護予防）認知症対応型共同生活介護</t>
  </si>
  <si>
    <t>介護老人福祉施設</t>
    <rPh sb="0" eb="2">
      <t>カイゴ</t>
    </rPh>
    <rPh sb="2" eb="4">
      <t>ロウジン</t>
    </rPh>
    <rPh sb="4" eb="6">
      <t>フクシ</t>
    </rPh>
    <rPh sb="6" eb="8">
      <t>シセツ</t>
    </rPh>
    <phoneticPr fontId="3"/>
  </si>
  <si>
    <t>（介護予防）短期入所生活介護</t>
  </si>
  <si>
    <t>介護老人保健施設</t>
    <rPh sb="0" eb="8">
      <t>ロウケン</t>
    </rPh>
    <phoneticPr fontId="3"/>
  </si>
  <si>
    <t>（介護予防）短期入所療養介護（老健）</t>
  </si>
  <si>
    <t>介護療養型医療施設</t>
    <rPh sb="0" eb="9">
      <t>カイゴ</t>
    </rPh>
    <phoneticPr fontId="3"/>
  </si>
  <si>
    <t>（介護予防）短期入所療養介護 （病院等（老健以外）)</t>
  </si>
  <si>
    <t>介護医療院</t>
    <rPh sb="0" eb="2">
      <t>カイゴ</t>
    </rPh>
    <rPh sb="2" eb="4">
      <t>イリョウ</t>
    </rPh>
    <rPh sb="4" eb="5">
      <t>イン</t>
    </rPh>
    <phoneticPr fontId="3"/>
  </si>
  <si>
    <t>（介護予防）短期入所療養介護（医療院）</t>
    <rPh sb="6" eb="8">
      <t>タンキ</t>
    </rPh>
    <rPh sb="8" eb="10">
      <t>ニュウショ</t>
    </rPh>
    <rPh sb="10" eb="12">
      <t>リョウヨウ</t>
    </rPh>
    <rPh sb="12" eb="14">
      <t>カイゴ</t>
    </rPh>
    <rPh sb="15" eb="17">
      <t>イリョウ</t>
    </rPh>
    <rPh sb="17" eb="18">
      <t>イン</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</si>
  <si>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</si>
  <si>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</si>
  <si>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（介護予防）訪問入浴介護</t>
  </si>
  <si>
    <t>看護小規模多機能型居宅介護</t>
  </si>
  <si>
    <t>介護老人福祉施設</t>
  </si>
  <si>
    <t>介護老人保健施設</t>
  </si>
  <si>
    <t>介護療養型医療施設</t>
  </si>
  <si>
    <t>介護医療院</t>
  </si>
  <si>
    <t>（介護予防）短期入所療養介護（医療院）</t>
  </si>
  <si>
    <t>訪問型サービス（総合事業）</t>
  </si>
  <si>
    <t>通所型サービス（総合事業）</t>
  </si>
  <si>
    <t>：</t>
    <phoneticPr fontId="8"/>
  </si>
  <si>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8"/>
  </si>
  <si>
    <t>②賃金改善実施期間</t>
    <phoneticPr fontId="8"/>
  </si>
  <si>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8"/>
  </si>
  <si>
    <t>継続</t>
  </si>
  <si>
    <t>加算Ⅰ</t>
  </si>
  <si>
    <t>新規</t>
  </si>
  <si>
    <t>特定加算Ⅰ</t>
  </si>
  <si>
    <t>（１）加算額を上回る賃金改善について（全体）</t>
    <rPh sb="3" eb="6">
      <t>カサンガク</t>
    </rPh>
    <rPh sb="7" eb="9">
      <t>ウワマワ</t>
    </rPh>
    <rPh sb="10" eb="12">
      <t>チンギン</t>
    </rPh>
    <rPh sb="12" eb="14">
      <t>カイゼン</t>
    </rPh>
    <rPh sb="19" eb="21">
      <t>ゼンタイ</t>
    </rPh>
    <phoneticPr fontId="8"/>
  </si>
  <si>
    <t>（２）加算額を上回る賃金改善について（内訳）</t>
    <rPh sb="3" eb="6">
      <t>カサンガク</t>
    </rPh>
    <rPh sb="7" eb="9">
      <t>ウワマワ</t>
    </rPh>
    <rPh sb="10" eb="12">
      <t>チンギン</t>
    </rPh>
    <rPh sb="12" eb="14">
      <t>カイゼン</t>
    </rPh>
    <rPh sb="19" eb="21">
      <t>ウチワケ</t>
    </rPh>
    <phoneticPr fontId="8"/>
  </si>
  <si>
    <t>○</t>
  </si>
  <si>
    <t>経験・技能のある介護職員（A)の考え方</t>
    <rPh sb="0" eb="2">
      <t>ケイケン</t>
    </rPh>
    <rPh sb="3" eb="5">
      <t>ギノウ</t>
    </rPh>
    <rPh sb="8" eb="10">
      <t>カイゴ</t>
    </rPh>
    <rPh sb="10" eb="12">
      <t>ショクイン</t>
    </rPh>
    <rPh sb="16" eb="17">
      <t>カンガ</t>
    </rPh>
    <rPh sb="18" eb="19">
      <t>カタ</t>
    </rPh>
    <phoneticPr fontId="8"/>
  </si>
  <si>
    <t>介護職員</t>
    <rPh sb="0" eb="2">
      <t>カイゴ</t>
    </rPh>
    <rPh sb="2" eb="4">
      <t>ショクイン</t>
    </rPh>
    <phoneticPr fontId="8"/>
  </si>
  <si>
    <t>その他の
職種</t>
    <rPh sb="2" eb="3">
      <t>タ</t>
    </rPh>
    <rPh sb="5" eb="7">
      <t>ショクシュ</t>
    </rPh>
    <phoneticPr fontId="8"/>
  </si>
  <si>
    <t>ⅰ）ベースアップ等加算による賃金改善の見込額</t>
    <rPh sb="8" eb="9">
      <t>トウ</t>
    </rPh>
    <rPh sb="9" eb="11">
      <t>カサン</t>
    </rPh>
    <phoneticPr fontId="8"/>
  </si>
  <si>
    <t xml:space="preserve"> ii ）ベースアップ等加算による賃金改善の見込額</t>
    <phoneticPr fontId="8"/>
  </si>
  <si>
    <t>７　要件を満たすことの確認・証明＜共通＞</t>
    <rPh sb="2" eb="4">
      <t>ヨウケン</t>
    </rPh>
    <rPh sb="5" eb="6">
      <t>ミ</t>
    </rPh>
    <rPh sb="11" eb="13">
      <t>カクニン</t>
    </rPh>
    <rPh sb="14" eb="16">
      <t>ショウメイ</t>
    </rPh>
    <rPh sb="17" eb="19">
      <t>キョウツウ</t>
    </rPh>
    <phoneticPr fontId="8"/>
  </si>
  <si>
    <t>←</t>
    <phoneticPr fontId="8"/>
  </si>
  <si>
    <t xml:space="preserve"> 取得予定の加算の合計</t>
    <rPh sb="1" eb="3">
      <t>シュトク</t>
    </rPh>
    <rPh sb="3" eb="5">
      <t>ヨテイ</t>
    </rPh>
    <rPh sb="6" eb="8">
      <t>カサン</t>
    </rPh>
    <rPh sb="9" eb="11">
      <t>ゴウケイ</t>
    </rPh>
    <phoneticPr fontId="8"/>
  </si>
  <si>
    <t xml:space="preserve"> 要件Ⅳ</t>
    <rPh sb="1" eb="3">
      <t>ヨウケン</t>
    </rPh>
    <phoneticPr fontId="8"/>
  </si>
  <si>
    <t>人</t>
    <phoneticPr fontId="8"/>
  </si>
  <si>
    <t>要件Ⅷ</t>
    <rPh sb="0" eb="2">
      <t>ヨウケン</t>
    </rPh>
    <phoneticPr fontId="8"/>
  </si>
  <si>
    <t>要件Ⅵ</t>
    <rPh sb="0" eb="2">
      <t>ヨウケン</t>
    </rPh>
    <phoneticPr fontId="8"/>
  </si>
  <si>
    <t>（エ）要件を満たす特定加算による平均賃金改善額（月額）</t>
    <rPh sb="3" eb="5">
      <t>ヨウケン</t>
    </rPh>
    <rPh sb="6" eb="7">
      <t>ミ</t>
    </rPh>
    <rPh sb="9" eb="11">
      <t>トクテイ</t>
    </rPh>
    <rPh sb="11" eb="13">
      <t>カサン</t>
    </rPh>
    <rPh sb="16" eb="18">
      <t>ヘイキン</t>
    </rPh>
    <phoneticPr fontId="8"/>
  </si>
  <si>
    <t>（オ）配分比率の要件を満たす賃金改善額の総額（年額）</t>
    <rPh sb="3" eb="5">
      <t>ハイブン</t>
    </rPh>
    <rPh sb="5" eb="7">
      <t>ヒリツ</t>
    </rPh>
    <rPh sb="8" eb="10">
      <t>ヨウケン</t>
    </rPh>
    <rPh sb="11" eb="12">
      <t>ミ</t>
    </rPh>
    <rPh sb="23" eb="25">
      <t>ネンガク</t>
    </rPh>
    <phoneticPr fontId="8"/>
  </si>
  <si>
    <t>か所</t>
    <rPh sb="1" eb="2">
      <t>ショ</t>
    </rPh>
    <phoneticPr fontId="8"/>
  </si>
  <si>
    <t>要件Ⅸ</t>
    <rPh sb="0" eb="2">
      <t>ヨウケン</t>
    </rPh>
    <phoneticPr fontId="8"/>
  </si>
  <si>
    <t>東京都</t>
    <rPh sb="0" eb="3">
      <t>トウキョウト</t>
    </rPh>
    <phoneticPr fontId="8"/>
  </si>
  <si>
    <t>千代田区</t>
    <rPh sb="0" eb="4">
      <t>チヨダク</t>
    </rPh>
    <phoneticPr fontId="8"/>
  </si>
  <si>
    <t>介護保険事業所名称０１</t>
    <rPh sb="0" eb="2">
      <t>カイゴ</t>
    </rPh>
    <rPh sb="2" eb="4">
      <t>ホケン</t>
    </rPh>
    <rPh sb="4" eb="7">
      <t>ジギョウショ</t>
    </rPh>
    <rPh sb="7" eb="9">
      <t>メイショウ</t>
    </rPh>
    <phoneticPr fontId="9"/>
  </si>
  <si>
    <t>区分変更</t>
  </si>
  <si>
    <t>加算Ⅱ</t>
  </si>
  <si>
    <t>要件Ⅰ</t>
    <rPh sb="0" eb="2">
      <t>ヨウケン</t>
    </rPh>
    <phoneticPr fontId="8"/>
  </si>
  <si>
    <t>要件Ⅱ</t>
    <rPh sb="0" eb="2">
      <t>ヨウケン</t>
    </rPh>
    <phoneticPr fontId="8"/>
  </si>
  <si>
    <t>要件Ⅲ</t>
    <rPh sb="0" eb="2">
      <t>ヨウケン</t>
    </rPh>
    <phoneticPr fontId="8"/>
  </si>
  <si>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8"/>
  </si>
  <si>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8"/>
  </si>
  <si>
    <t>１単位あたりの
単価（地域単価）[円]</t>
    <rPh sb="1" eb="3">
      <t>タンイ</t>
    </rPh>
    <rPh sb="8" eb="10">
      <t>タンカ</t>
    </rPh>
    <rPh sb="11" eb="13">
      <t>チイキ</t>
    </rPh>
    <rPh sb="13" eb="15">
      <t>タンカ</t>
    </rPh>
    <rPh sb="17" eb="18">
      <t>エン</t>
    </rPh>
    <phoneticPr fontId="8"/>
  </si>
  <si>
    <t>東京都</t>
    <rPh sb="0" eb="2">
      <t>トウキョウ</t>
    </rPh>
    <rPh sb="2" eb="3">
      <t>ト</t>
    </rPh>
    <phoneticPr fontId="8"/>
  </si>
  <si>
    <t>豊島区</t>
    <rPh sb="0" eb="2">
      <t>テシマ</t>
    </rPh>
    <rPh sb="2" eb="3">
      <t>ク</t>
    </rPh>
    <phoneticPr fontId="8"/>
  </si>
  <si>
    <t>介護保険事業所名称０２</t>
    <rPh sb="0" eb="2">
      <t>カイゴ</t>
    </rPh>
    <rPh sb="2" eb="4">
      <t>ホケン</t>
    </rPh>
    <rPh sb="4" eb="7">
      <t>ジギョウショ</t>
    </rPh>
    <rPh sb="7" eb="9">
      <t>メイショウ</t>
    </rPh>
    <phoneticPr fontId="9"/>
  </si>
  <si>
    <t>介護保険事業所名称０３</t>
    <rPh sb="0" eb="2">
      <t>カイゴ</t>
    </rPh>
    <rPh sb="2" eb="4">
      <t>ホケン</t>
    </rPh>
    <rPh sb="4" eb="7">
      <t>ジギョウショ</t>
    </rPh>
    <rPh sb="7" eb="9">
      <t>メイショウ</t>
    </rPh>
    <phoneticPr fontId="9"/>
  </si>
  <si>
    <t>介護保険事業所名称０４</t>
    <rPh sb="0" eb="2">
      <t>カイゴ</t>
    </rPh>
    <rPh sb="2" eb="4">
      <t>ホケン</t>
    </rPh>
    <rPh sb="4" eb="7">
      <t>ジギョウショ</t>
    </rPh>
    <rPh sb="7" eb="9">
      <t>メイショウ</t>
    </rPh>
    <phoneticPr fontId="9"/>
  </si>
  <si>
    <t>神奈川県</t>
    <rPh sb="0" eb="4">
      <t>カナガワケン</t>
    </rPh>
    <phoneticPr fontId="8"/>
  </si>
  <si>
    <t>横浜市</t>
    <rPh sb="0" eb="3">
      <t>ヨコハマシ</t>
    </rPh>
    <phoneticPr fontId="8"/>
  </si>
  <si>
    <t>千葉県</t>
    <rPh sb="0" eb="3">
      <t>チバケン</t>
    </rPh>
    <phoneticPr fontId="8"/>
  </si>
  <si>
    <t>千葉市</t>
    <rPh sb="0" eb="3">
      <t>チバシ</t>
    </rPh>
    <phoneticPr fontId="8"/>
  </si>
  <si>
    <t>1334567890</t>
  </si>
  <si>
    <t>特定加算Ⅱ</t>
  </si>
  <si>
    <t>・実施する周知方法について、チェック（✔）すること。</t>
    <rPh sb="1" eb="3">
      <t>ジッシ</t>
    </rPh>
    <rPh sb="5" eb="7">
      <t>シュウチ</t>
    </rPh>
    <rPh sb="7" eb="9">
      <t>ホウホウ</t>
    </rPh>
    <phoneticPr fontId="8"/>
  </si>
  <si>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</si>
  <si>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（２）キャリアパス要件</t>
    <rPh sb="9" eb="11">
      <t>ヨウケン</t>
    </rPh>
    <phoneticPr fontId="8"/>
  </si>
  <si>
    <t>（１）特定加算のグループごとの配分要件</t>
    <rPh sb="3" eb="5">
      <t>トクテイ</t>
    </rPh>
    <rPh sb="5" eb="7">
      <t>カサン</t>
    </rPh>
    <rPh sb="15" eb="17">
      <t>ハイブン</t>
    </rPh>
    <rPh sb="17" eb="19">
      <t>ヨウケン</t>
    </rPh>
    <phoneticPr fontId="8"/>
  </si>
  <si>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</si>
  <si>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要件Ⅶ</t>
    <rPh sb="0" eb="2">
      <t>ヨウケン</t>
    </rPh>
    <phoneticPr fontId="8"/>
  </si>
  <si>
    <t>３　処遇改善加算の要件について</t>
    <rPh sb="2" eb="4">
      <t>ショグウ</t>
    </rPh>
    <rPh sb="4" eb="6">
      <t>カイゼン</t>
    </rPh>
    <rPh sb="6" eb="8">
      <t>カサン</t>
    </rPh>
    <rPh sb="9" eb="11">
      <t>ヨウケン</t>
    </rPh>
    <phoneticPr fontId="8"/>
  </si>
  <si>
    <t>４　特定加算の要件について</t>
    <rPh sb="2" eb="4">
      <t>トクテイ</t>
    </rPh>
    <rPh sb="4" eb="6">
      <t>カサン</t>
    </rPh>
    <rPh sb="7" eb="9">
      <t>ヨウケン</t>
    </rPh>
    <phoneticPr fontId="8"/>
  </si>
  <si>
    <t>５　ベースアップ等加算の要件について</t>
    <rPh sb="8" eb="9">
      <t>トウ</t>
    </rPh>
    <rPh sb="9" eb="11">
      <t>カサン</t>
    </rPh>
    <rPh sb="12" eb="14">
      <t>ヨウケン</t>
    </rPh>
    <phoneticPr fontId="8"/>
  </si>
  <si>
    <t>６　職場環境等要件について＜処遇改善加算・特定加算＞　</t>
    <rPh sb="14" eb="20">
      <t>ショグウカイゼンカサン</t>
    </rPh>
    <rPh sb="21" eb="23">
      <t>トクテイ</t>
    </rPh>
    <rPh sb="23" eb="25">
      <t>カサン</t>
    </rPh>
    <phoneticPr fontId="8"/>
  </si>
  <si>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8"/>
  </si>
  <si>
    <t>！この欄が☓の場合、実施する周知方法が選択されていません。</t>
    <rPh sb="3" eb="4">
      <t>ラン</t>
    </rPh>
    <rPh sb="7" eb="9">
      <t>バアイ</t>
    </rPh>
    <rPh sb="19" eb="21">
      <t>センタク</t>
    </rPh>
    <phoneticPr fontId="8"/>
  </si>
  <si>
    <t>（１）ベースアップ等加算の配分要件</t>
    <rPh sb="9" eb="10">
      <t>トウ</t>
    </rPh>
    <rPh sb="10" eb="12">
      <t>カサン</t>
    </rPh>
    <rPh sb="13" eb="15">
      <t>ハイブン</t>
    </rPh>
    <rPh sb="15" eb="17">
      <t>ヨウケン</t>
    </rPh>
    <phoneticPr fontId="8"/>
  </si>
  <si>
    <t>（コ）「月額平均８万円の処遇改善又は改善後の賃金が年額440万円以上となる者」を設定できない場合その理由</t>
    <phoneticPr fontId="8"/>
  </si>
  <si>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8"/>
  </si>
  <si>
    <t>その他</t>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</si>
  <si>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</si>
  <si>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</si>
  <si>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２　賃金改善計画について＜共通＞</t>
    <rPh sb="2" eb="4">
      <t>チンギン</t>
    </rPh>
    <rPh sb="4" eb="6">
      <t>カイゼン</t>
    </rPh>
    <rPh sb="6" eb="8">
      <t>ケイカク</t>
    </rPh>
    <rPh sb="13" eb="15">
      <t>キョウツウ</t>
    </rPh>
    <phoneticPr fontId="8"/>
  </si>
  <si>
    <t>（３）見える化要件について</t>
    <rPh sb="3" eb="4">
      <t>ミ</t>
    </rPh>
    <rPh sb="6" eb="7">
      <t>カ</t>
    </rPh>
    <rPh sb="7" eb="9">
      <t>ヨウケン</t>
    </rPh>
    <phoneticPr fontId="8"/>
  </si>
  <si>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8"/>
  </si>
  <si>
    <t>（確認用）</t>
    <rPh sb="1" eb="4">
      <t>カクニンヨウ</t>
    </rPh>
    <phoneticPr fontId="8"/>
  </si>
  <si>
    <t>（介護予防）短期入所生活介護</t>
    <phoneticPr fontId="8"/>
  </si>
  <si>
    <t>賃金改善
実施期間</t>
    <phoneticPr fontId="8"/>
  </si>
  <si>
    <t>処遇改善加算の見込額[円]
(a×b×c×d)</t>
    <rPh sb="0" eb="2">
      <t>ショグウ</t>
    </rPh>
    <rPh sb="2" eb="4">
      <t>カイゼン</t>
    </rPh>
    <rPh sb="4" eb="6">
      <t>カサン</t>
    </rPh>
    <rPh sb="7" eb="9">
      <t>ミコ</t>
    </rPh>
    <rPh sb="9" eb="10">
      <t>ガク</t>
    </rPh>
    <phoneticPr fontId="8"/>
  </si>
  <si>
    <t>処遇改善加算</t>
    <rPh sb="0" eb="2">
      <t>ショグウ</t>
    </rPh>
    <rPh sb="2" eb="6">
      <t>カイゼンカサン</t>
    </rPh>
    <phoneticPr fontId="8"/>
  </si>
  <si>
    <t>特定加算</t>
    <rPh sb="0" eb="2">
      <t>トクテイ</t>
    </rPh>
    <rPh sb="2" eb="4">
      <t>カサン</t>
    </rPh>
    <phoneticPr fontId="8"/>
  </si>
  <si>
    <t>ベースアップ等加算</t>
    <rPh sb="6" eb="7">
      <t>ナド</t>
    </rPh>
    <rPh sb="7" eb="9">
      <t>カサン</t>
    </rPh>
    <phoneticPr fontId="8"/>
  </si>
  <si>
    <t>千代田区・中央区・港区</t>
    <rPh sb="0" eb="4">
      <t>チヨダク</t>
    </rPh>
    <rPh sb="5" eb="8">
      <t>チュウオウク</t>
    </rPh>
    <rPh sb="9" eb="11">
      <t>ミナトク</t>
    </rPh>
    <phoneticPr fontId="8"/>
  </si>
  <si>
    <t>○○市</t>
    <rPh sb="2" eb="3">
      <t>シ</t>
    </rPh>
    <phoneticPr fontId="8"/>
  </si>
  <si>
    <t>○○ケアサービス</t>
    <phoneticPr fontId="8"/>
  </si>
  <si>
    <t>千代田区霞が関 1－2－2</t>
    <rPh sb="0" eb="4">
      <t>チヨダク</t>
    </rPh>
    <rPh sb="4" eb="5">
      <t>カスミ</t>
    </rPh>
    <rPh sb="6" eb="7">
      <t>セキ</t>
    </rPh>
    <phoneticPr fontId="8"/>
  </si>
  <si>
    <t>○○ビル 18F</t>
    <phoneticPr fontId="8"/>
  </si>
  <si>
    <t>代表取締役</t>
    <rPh sb="0" eb="2">
      <t>ダイヒョウ</t>
    </rPh>
    <rPh sb="2" eb="5">
      <t>トリシマリヤク</t>
    </rPh>
    <phoneticPr fontId="8"/>
  </si>
  <si>
    <t>厚労 花子</t>
    <rPh sb="0" eb="2">
      <t>コウロウ</t>
    </rPh>
    <rPh sb="3" eb="5">
      <t>ハナコ</t>
    </rPh>
    <phoneticPr fontId="8"/>
  </si>
  <si>
    <t>コウロウ タロウ</t>
    <phoneticPr fontId="8"/>
  </si>
  <si>
    <t>厚労 太郎</t>
    <rPh sb="0" eb="2">
      <t>コウロウ</t>
    </rPh>
    <rPh sb="3" eb="5">
      <t>タロウ</t>
    </rPh>
    <phoneticPr fontId="8"/>
  </si>
  <si>
    <t>03-3571-XXXX</t>
    <phoneticPr fontId="8"/>
  </si>
  <si>
    <t>aaa@aaa.aa.jp</t>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</si>
  <si>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</si>
  <si>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平成</t>
  </si>
  <si>
    <t>※当該取組の内容について以下に記載すること</t>
    <rPh sb="1" eb="3">
      <t>トウガイ</t>
    </rPh>
    <rPh sb="3" eb="5">
      <t>トリクミ</t>
    </rPh>
    <rPh sb="6" eb="8">
      <t>ナイヨウ</t>
    </rPh>
    <rPh sb="12" eb="14">
      <t>イカ</t>
    </rPh>
    <rPh sb="15" eb="17">
      <t>キサイ</t>
    </rPh>
    <phoneticPr fontId="8"/>
  </si>
  <si>
    <t>・実務経験が３年以上の介護職員に対し、実務者研修の受講費用として、○○万円を支給
・介護福祉士国家試験対策として、法人内で資格取得のための研修会を実施</t>
    <phoneticPr fontId="8"/>
  </si>
  <si>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</si>
  <si>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phoneticPr fontId="8"/>
  </si>
  <si>
    <t>・特定処遇改善加算手当の新設（引上げ幅は、年齢、資格、経験、技能、勤務成績等を考慮して各人ごとに決定）
　　特定処遇改善加算手当の額を次のとおりとする。
　　　経験・技能のある介護職員　月額　○○○○～○○○○円
　　　他の介護職員　月額○○○○～○○○○円
　　　その他の職種　月額○○○○～○○○○円</t>
    <phoneticPr fontId="8"/>
  </si>
  <si>
    <t>・ベースアップ等支援加算手当の新設（引上げ幅は、年齢、資格、経験、技能、勤務成績等を考慮して各人ごとに決定）
　　ベースアップ等支援加算手当の額を次のとおりとする。
　　　介護職員　月額○○○○～○○○○円
　　　その他の職種　月額○○○○～○○○○円
・ベースアップ等支援加算による収入が当該手当の支給額を上回る場合、その差額は既存の賞与の引上げにより職員に配分する。
　（引き上げ幅は、年齢、資格、経験、技能、勤務成績等を考慮して各人ごとに決定）</t>
    <phoneticPr fontId="8"/>
  </si>
  <si>
    <t>○</t>
    <phoneticPr fontId="8"/>
  </si>
  <si>
    <t>提出前のチェックリスト</t>
    <rPh sb="0" eb="2">
      <t>テイシュツ</t>
    </rPh>
    <rPh sb="2" eb="3">
      <t>マエ</t>
    </rPh>
    <phoneticPr fontId="8"/>
  </si>
  <si>
    <r>
      <t>　【本計画書で提出する加算】　</t>
    </r>
    <r>
      <rPr>
        <sz val="9"/>
        <color theme="1"/>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8"/>
  </si>
  <si>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8"/>
  </si>
  <si>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8"/>
  </si>
  <si>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8"/>
  </si>
  <si>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</si>
  <si>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</si>
  <si>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</si>
  <si>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8"/>
  </si>
  <si>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</si>
  <si>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</si>
  <si>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8"/>
  </si>
  <si>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8"/>
  </si>
  <si>
    <t>本計画に記載された金額は見込額であり、提出後の運営状況(利用者数等)、人員配置状況(職員数等)その他の事由により変動があり得る。</t>
  </si>
  <si>
    <t>Ⅰ</t>
  </si>
  <si>
    <t>Ⅱ</t>
  </si>
  <si>
    <t>Ⅲ</t>
  </si>
  <si>
    <t>Ⅳ</t>
  </si>
  <si>
    <t>【処遇改善加算】介護職員の賃金について、処遇改善加算による賃金改善の見込額が、同加算の算定見込額を上回ること</t>
  </si>
  <si>
    <t>【特定加算】介護職員及びその他の職員の賃金について、特定加算による賃金改善の見込額が、同加算の算定見込額を上回ること</t>
  </si>
  <si>
    <t>【ベースアップ等加算】介護職員及びその他の職員の賃金について、ベースアップ等加算による賃金改善の見込額が、同加算の算定見込額を上回ること</t>
  </si>
  <si>
    <t>【全加算】処遇改善加算等による賃金改善以外の部分で賃金水準を引き下げないことを誓約すること</t>
  </si>
  <si>
    <t>(a)～(c)には、それぞれの加算による賃金改善を行った場合の法定福利費等の事業主負担の増加分を含めることができる。</t>
  </si>
  <si>
    <t>上記に加えて、処遇改善加算等による賃金改善以外の部分で賃金水準を引き下げないことを下欄へのチェック（✔）により誓約すること。</t>
  </si>
  <si>
    <t>(c)には、本計画書５（１）に記入した介護職員及びその他の職員の賃金改善の見込額の合計が自動的に転記される。</t>
    <rPh sb="6" eb="7">
      <t>ホン</t>
    </rPh>
    <rPh sb="7" eb="10">
      <t>ケイカクショ</t>
    </rPh>
    <rPh sb="15" eb="17">
      <t>キニュウ</t>
    </rPh>
    <phoneticPr fontId="8"/>
  </si>
  <si>
    <t>(a)には、処遇改善加算の算定により実施される介護職員の賃金改善の見込額を法人で計算し、直接記入すること。</t>
    <rPh sb="46" eb="48">
      <t>キニュウ</t>
    </rPh>
    <phoneticPr fontId="8"/>
  </si>
  <si>
    <t>(b)には、特定加算の算定により実施される介護職員及びその他の職員の賃金改善の見込額を法人で計算し、直接記入すること。</t>
    <rPh sb="52" eb="54">
      <t>キニュウ</t>
    </rPh>
    <phoneticPr fontId="8"/>
  </si>
  <si>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8"/>
  </si>
  <si>
    <t>Ⅴ</t>
  </si>
  <si>
    <t>Ⅵ</t>
  </si>
  <si>
    <t>Ⅶ</t>
  </si>
  <si>
    <t>Ⅷ</t>
  </si>
  <si>
    <t xml:space="preserve"> ５(１)では以下の要件を確認しており、オレンジセルが「○」でない場合、加算取得の要件を満たしていない。</t>
  </si>
  <si>
    <t>Ⅸ</t>
    <phoneticPr fontId="8"/>
  </si>
  <si>
    <t>・
　</t>
    <rPh sb="0" eb="3">
      <t>カイゴ</t>
    </rPh>
    <phoneticPr fontId="8"/>
  </si>
  <si>
    <t>【処遇改善加算】</t>
    <phoneticPr fontId="8"/>
  </si>
  <si>
    <t>【特定加算】</t>
  </si>
  <si>
    <t>以下の点を確認し、満たしている項目に全てチェック（✔）すること。</t>
  </si>
  <si>
    <t>※空欄が表示される項目は、記入が不要であるため対応する必要はない。</t>
    <phoneticPr fontId="8"/>
  </si>
  <si>
    <t>※各証明資料は、指定権者からの求めがあった場合には、速やかに提出すること。</t>
    <phoneticPr fontId="8"/>
  </si>
  <si>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8"/>
  </si>
  <si>
    <t>要件Ⅴ</t>
    <rPh sb="0" eb="2">
      <t>ヨウケン</t>
    </rPh>
    <phoneticPr fontId="8"/>
  </si>
  <si>
    <t xml:space="preserve"> （４(１)②で(A)にチェック（✔）がない場合その理由）</t>
    <rPh sb="22" eb="24">
      <t>バアイ</t>
    </rPh>
    <phoneticPr fontId="8"/>
  </si>
  <si>
    <r>
      <t xml:space="preserve">賃金改善の見込額
</t>
    </r>
    <r>
      <rPr>
        <b/>
        <sz val="9"/>
        <rFont val="ＭＳ Ｐゴシック"/>
        <family val="3"/>
        <charset val="128"/>
      </rPr>
      <t>（①の加算の見込額を上回ること）</t>
    </r>
    <rPh sb="12" eb="14">
      <t>カサン</t>
    </rPh>
    <rPh sb="15" eb="18">
      <t>ミコミガク</t>
    </rPh>
    <rPh sb="19" eb="21">
      <t>ウワマワ</t>
    </rPh>
    <phoneticPr fontId="8"/>
  </si>
  <si>
    <r>
      <t xml:space="preserve">賃金改善の見込額
</t>
    </r>
    <r>
      <rPr>
        <b/>
        <sz val="9"/>
        <rFont val="ＭＳ Ｐゴシック"/>
        <family val="3"/>
        <charset val="128"/>
      </rPr>
      <t>（①の各加算の見込額を上回ること）</t>
    </r>
    <rPh sb="12" eb="13">
      <t>カク</t>
    </rPh>
    <rPh sb="13" eb="15">
      <t>カサン</t>
    </rPh>
    <rPh sb="16" eb="19">
      <t>ミコミガク</t>
    </rPh>
    <rPh sb="20" eb="22">
      <t>ウワマワ</t>
    </rPh>
    <phoneticPr fontId="8"/>
  </si>
  <si>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8"/>
  </si>
  <si>
    <t>！この欄が☓の場合、「該当」がチェックされていません。</t>
    <rPh sb="3" eb="4">
      <t>ラン</t>
    </rPh>
    <rPh sb="7" eb="9">
      <t>バアイ</t>
    </rPh>
    <rPh sb="11" eb="13">
      <t>ガイトウ</t>
    </rPh>
    <phoneticPr fontId="8"/>
  </si>
  <si>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8"/>
  </si>
  <si>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8"/>
  </si>
  <si>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8"/>
  </si>
  <si>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8"/>
  </si>
  <si>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</si>
  <si>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</si>
  <si>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8"/>
  </si>
  <si>
    <t>加
算
率
(c)</t>
    <rPh sb="0" eb="1">
      <t>カ</t>
    </rPh>
    <rPh sb="2" eb="3">
      <t>ザン</t>
    </rPh>
    <rPh sb="4" eb="5">
      <t>リツ</t>
    </rPh>
    <phoneticPr fontId="8"/>
  </si>
  <si>
    <t>加
算
率
(e)</t>
    <rPh sb="0" eb="1">
      <t>カ</t>
    </rPh>
    <rPh sb="2" eb="3">
      <t>ザン</t>
    </rPh>
    <rPh sb="4" eb="5">
      <t>リツ</t>
    </rPh>
    <phoneticPr fontId="8"/>
  </si>
  <si>
    <t>加
算
率
(l)</t>
    <rPh sb="0" eb="1">
      <t>カ</t>
    </rPh>
    <rPh sb="2" eb="3">
      <t>ザン</t>
    </rPh>
    <rPh sb="4" eb="5">
      <t>リツ</t>
    </rPh>
    <phoneticPr fontId="8"/>
  </si>
  <si>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8"/>
  </si>
  <si>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8"/>
  </si>
  <si>
    <t>３　介護職員処遇改善加算の要件について</t>
    <rPh sb="2" eb="4">
      <t>カイゴ</t>
    </rPh>
    <rPh sb="4" eb="6">
      <t>ショクイン</t>
    </rPh>
    <rPh sb="6" eb="8">
      <t>ショグウ</t>
    </rPh>
    <rPh sb="8" eb="10">
      <t>カイゼン</t>
    </rPh>
    <rPh sb="10" eb="12">
      <t>カサン</t>
    </rPh>
    <rPh sb="13" eb="15">
      <t>ヨウケン</t>
    </rPh>
    <phoneticPr fontId="8"/>
  </si>
  <si>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8"/>
  </si>
  <si>
    <r>
      <t>※　「一月あたり介護報酬総単位数</t>
    </r>
    <r>
      <rPr>
        <sz val="11"/>
        <rFont val="ＭＳ Ｐゴシック"/>
        <family val="3"/>
        <charset val="128"/>
      </rPr>
      <t>」には、 一月あたり介護報酬総単位数として見込まれる単位数を、前年１月から12月までの１年間の介護報酬総単位数（各種加算減算を含む。ただし、</t>
    </r>
    <r>
      <rPr>
        <u/>
        <sz val="11"/>
        <rFont val="ＭＳ Ｐゴシック"/>
        <family val="3"/>
        <charset val="128"/>
      </rPr>
      <t>処遇改善加算、特定加算及びベースアップ等加算は除く。</t>
    </r>
    <r>
      <rPr>
        <sz val="11"/>
        <rFont val="ＭＳ Ｐゴシック"/>
        <family val="3"/>
        <charset val="128"/>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8"/>
  </si>
  <si>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8"/>
  </si>
  <si>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8"/>
  </si>
  <si>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8"/>
  </si>
  <si>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8"/>
  </si>
  <si>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8"/>
  </si>
  <si>
    <r>
      <t>一月あたり介護報酬総単位数（</t>
    </r>
    <r>
      <rPr>
        <u/>
        <sz val="11"/>
        <rFont val="ＭＳ Ｐゴシック"/>
        <family val="3"/>
        <charset val="128"/>
      </rPr>
      <t>処遇改善加算、特定加算及びベースアップ等加算を除く</t>
    </r>
    <r>
      <rPr>
        <sz val="11"/>
        <rFont val="ＭＳ Ｐゴシック"/>
        <family val="3"/>
        <charset val="128"/>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8"/>
  </si>
  <si>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8"/>
  </si>
  <si>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8"/>
  </si>
  <si>
    <t>（２）</t>
    <phoneticPr fontId="8"/>
  </si>
  <si>
    <t>処遇改善加算等による賃金改善以外の部分で賃金水準を引き下げないことを誓約すること</t>
    <phoneticPr fontId="8"/>
  </si>
  <si>
    <t>（３）</t>
    <phoneticPr fontId="8"/>
  </si>
  <si>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8"/>
  </si>
  <si>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8"/>
  </si>
  <si>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8"/>
  </si>
  <si>
    <t>（１）</t>
    <phoneticPr fontId="8"/>
  </si>
  <si>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8"/>
  </si>
  <si>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8"/>
  </si>
  <si>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8"/>
  </si>
  <si>
    <t>以下の項目に「×」がないか、提出前に確認すること。「×」がある場合、当該項目の記載を修正すること。</t>
    <phoneticPr fontId="8"/>
  </si>
  <si>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8"/>
  </si>
  <si>
    <t>特定加算による賃金改善の対象とするCの職員の改善後の賃金が年額440万円を上回らないこと</t>
    <rPh sb="19" eb="21">
      <t>ショクイン</t>
    </rPh>
    <phoneticPr fontId="8"/>
  </si>
  <si>
    <t>「賃金改善を実施するグループ」でAを選択していない場合に、その理由を記載していること</t>
    <rPh sb="18" eb="20">
      <t>センタク</t>
    </rPh>
    <rPh sb="25" eb="27">
      <t>バアイ</t>
    </rPh>
    <rPh sb="31" eb="33">
      <t>リユウ</t>
    </rPh>
    <rPh sb="34" eb="36">
      <t>キサイ</t>
    </rPh>
    <phoneticPr fontId="8"/>
  </si>
  <si>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8"/>
  </si>
  <si>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8"/>
  </si>
  <si>
    <t>介護職員について、賃金改善の見込額の３分の２以上が、ベースアップ等（基本給又は決まって毎月支払われる手当の引上げ）に充てられる計画になっていること</t>
    <phoneticPr fontId="8"/>
  </si>
  <si>
    <t xml:space="preserve"> 必要な項目が全て選択されていること</t>
    <rPh sb="1" eb="3">
      <t>ヒツヨウ</t>
    </rPh>
    <rPh sb="4" eb="6">
      <t>コウモク</t>
    </rPh>
    <rPh sb="7" eb="8">
      <t>スベ</t>
    </rPh>
    <rPh sb="9" eb="11">
      <t>センタク</t>
    </rPh>
    <phoneticPr fontId="8"/>
  </si>
  <si>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8"/>
  </si>
  <si>
    <t>法人で設定したA：Bの配分比率が要件（A＞B）を満たしていること</t>
    <rPh sb="0" eb="2">
      <t>ホウジン</t>
    </rPh>
    <rPh sb="3" eb="5">
      <t>セッテイ</t>
    </rPh>
    <phoneticPr fontId="8"/>
  </si>
  <si>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8"/>
  </si>
  <si>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8"/>
  </si>
  <si>
    <t>ベースアップ等
（必ず選択）</t>
    <rPh sb="6" eb="7">
      <t>トウ</t>
    </rPh>
    <rPh sb="9" eb="10">
      <t>カナラ</t>
    </rPh>
    <rPh sb="11" eb="13">
      <t>センタク</t>
    </rPh>
    <phoneticPr fontId="8"/>
  </si>
  <si>
    <t>上記以外
（必ず選択）</t>
    <rPh sb="0" eb="2">
      <t>ジョウキ</t>
    </rPh>
    <rPh sb="2" eb="4">
      <t>イガイ</t>
    </rPh>
    <rPh sb="6" eb="7">
      <t>カナラ</t>
    </rPh>
    <rPh sb="8" eb="10">
      <t>センタク</t>
    </rPh>
    <phoneticPr fontId="8"/>
  </si>
  <si>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8"/>
  </si>
  <si>
    <t>！要件Ⅳが☓の場合、チェックボックスにチェック（✔）が入っていません。</t>
    <rPh sb="1" eb="3">
      <t>ヨウケン</t>
    </rPh>
    <rPh sb="7" eb="9">
      <t>バアイ</t>
    </rPh>
    <rPh sb="27" eb="28">
      <t>ハイ</t>
    </rPh>
    <phoneticPr fontId="8"/>
  </si>
  <si>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8"/>
  </si>
  <si>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8"/>
  </si>
  <si>
    <r>
      <t xml:space="preserve"> ４（１）では以下の要件を確認しており、</t>
    </r>
    <r>
      <rPr>
        <u/>
        <sz val="8"/>
        <rFont val="ＭＳ Ｐゴシック"/>
        <family val="3"/>
        <charset val="128"/>
      </rPr>
      <t>オレンジセルが「×」となる場合、加算取得の要件を満たしていない。</t>
    </r>
    <phoneticPr fontId="8"/>
  </si>
  <si>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8"/>
  </si>
  <si>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8"/>
  </si>
  <si>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</si>
  <si>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8"/>
  </si>
  <si>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8"/>
  </si>
  <si>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8"/>
  </si>
  <si>
    <t>・介護職員の基本給の引上げ（引上げ幅は、年齢、資格、経験、技能、勤務成績等を考慮して各人ごとに決定）
　　基本給
　　　月　 給　○○○○～○○○○円の増額
　　　時間給　○○○～○○○円の増額</t>
    <phoneticPr fontId="8"/>
  </si>
  <si>
    <t>加算Ⅰ・Ⅱの場合は必ず「該当」、加算Ⅲの場合もいずれか「該当」</t>
    <rPh sb="16" eb="18">
      <t>カサン</t>
    </rPh>
    <rPh sb="20" eb="22">
      <t>バアイ</t>
    </rPh>
    <rPh sb="28" eb="30">
      <t>ガイトウ</t>
    </rPh>
    <phoneticPr fontId="8"/>
  </si>
  <si>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8"/>
  </si>
  <si>
    <r>
      <t>経験・技能のある介護職員（A）の特定加算による平均賃金改善額が、他の介護職員（B）の平均賃金改善額</t>
    </r>
    <r>
      <rPr>
        <u/>
        <sz val="8"/>
        <rFont val="ＭＳ Ｐゴシック"/>
        <family val="3"/>
        <charset val="128"/>
      </rPr>
      <t>より高いこと（A＞B）</t>
    </r>
    <r>
      <rPr>
        <sz val="8"/>
        <rFont val="ＭＳ Ｐゴシック"/>
        <family val="3"/>
        <charset val="128"/>
      </rPr>
      <t xml:space="preserve">
　（ただし、介護職員間で経験・技能に明らかな差がない場合など、（A）を設定できない場合は、この限りではない。⇒４(２)に記入）</t>
    </r>
    <rPh sb="121" eb="123">
      <t>キニュウ</t>
    </rPh>
    <phoneticPr fontId="8"/>
  </si>
  <si>
    <r>
      <t>他の介護職員（B）の特定加算による平均賃金改善額が、その他の職種（C）の平均賃金改善額の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（ただし、（C）の平均賃金が（B）の平均賃金を上回らない場合は、この限りではない。⇒４(１)②(カ)に記入）</t>
    </r>
    <rPh sb="112" eb="114">
      <t>キニュウ</t>
    </rPh>
    <phoneticPr fontId="8"/>
  </si>
  <si>
    <t>特定加算による賃金改善の対象とする（C）の職員の改善後の賃金が、年額440万円を上回らないこと</t>
    <rPh sb="21" eb="23">
      <t>ショクイン</t>
    </rPh>
    <phoneticPr fontId="8"/>
  </si>
  <si>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8"/>
  </si>
  <si>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8"/>
  </si>
  <si>
    <t xml:space="preserve">・ </t>
    <phoneticPr fontId="8"/>
  </si>
  <si>
    <t>②特定加算による平均賃金改善額</t>
    <rPh sb="1" eb="3">
      <t>トクテイ</t>
    </rPh>
    <rPh sb="3" eb="5">
      <t>カサン</t>
    </rPh>
    <rPh sb="8" eb="10">
      <t>ヘイキン</t>
    </rPh>
    <rPh sb="10" eb="12">
      <t>チンギン</t>
    </rPh>
    <rPh sb="12" eb="14">
      <t>カイゼン</t>
    </rPh>
    <rPh sb="14" eb="15">
      <t>ガク</t>
    </rPh>
    <phoneticPr fontId="8"/>
  </si>
  <si>
    <r>
      <rPr>
        <sz val="9"/>
        <color theme="1"/>
        <rFont val="ＭＳ Ｐゴシック"/>
        <family val="3"/>
        <charset val="128"/>
      </rPr>
      <t>①ベースアップ等加算による賃金改善の見込額</t>
    </r>
    <r>
      <rPr>
        <sz val="8"/>
        <color theme="1"/>
        <rFont val="ＭＳ Ｐゴシック"/>
        <family val="3"/>
        <charset val="128"/>
      </rPr>
      <t>（②ⅰ・ⅱの合計）</t>
    </r>
    <rPh sb="7" eb="8">
      <t>トウ</t>
    </rPh>
    <rPh sb="8" eb="10">
      <t>カサン</t>
    </rPh>
    <rPh sb="13" eb="15">
      <t>チンギン</t>
    </rPh>
    <rPh sb="15" eb="17">
      <t>カイゼン</t>
    </rPh>
    <rPh sb="18" eb="20">
      <t>ミコミ</t>
    </rPh>
    <rPh sb="20" eb="21">
      <t>ガク</t>
    </rPh>
    <rPh sb="27" eb="29">
      <t>ゴウケイ</t>
    </rPh>
    <phoneticPr fontId="8"/>
  </si>
  <si>
    <t>本計画書2（2）、2（3）では以下の要件を確認しており、オレンジセルが「○」でない場合、加算取得の要件を満たしていない。</t>
    <rPh sb="0" eb="1">
      <t>ホン</t>
    </rPh>
    <rPh sb="1" eb="4">
      <t>ケイカクショ</t>
    </rPh>
    <phoneticPr fontId="8"/>
  </si>
  <si>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8"/>
  </si>
  <si>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family val="3"/>
        <charset val="128"/>
      </rPr>
      <t>６区分について、それぞれ１つ以上の取組を行うこと</t>
    </r>
    <r>
      <rPr>
        <sz val="8"/>
        <color theme="1"/>
        <rFont val="ＭＳ Ｐゴシック"/>
        <family val="3"/>
        <charset val="128"/>
      </rPr>
      <t xml:space="preserve">。※処遇改善加算と特定加算とで、別の取組を行うことは要しない。
</t>
    </r>
    <rPh sb="146" eb="148">
      <t>クブン</t>
    </rPh>
    <phoneticPr fontId="8"/>
  </si>
  <si>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8"/>
  </si>
  <si>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8"/>
  </si>
  <si>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8"/>
  </si>
  <si>
    <r>
      <t>！要件Ⅵが☓の場合、B：Cの配分比率が要件（B≧2C）を満たしていません</t>
    </r>
    <r>
      <rPr>
        <b/>
        <sz val="9"/>
        <rFont val="ＭＳ Ｐゴシック"/>
        <family val="3"/>
        <charset val="128"/>
      </rPr>
      <t>。</t>
    </r>
    <rPh sb="1" eb="3">
      <t>ヨウケン</t>
    </rPh>
    <rPh sb="7" eb="9">
      <t>バアイ</t>
    </rPh>
    <phoneticPr fontId="8"/>
  </si>
  <si>
    <t>　　処遇改善加算額（見込額）の合計［円］（別紙様式2-1 2（2）①に転記）</t>
    <rPh sb="10" eb="12">
      <t>ミコ</t>
    </rPh>
    <rPh sb="12" eb="13">
      <t>ガク</t>
    </rPh>
    <rPh sb="15" eb="17">
      <t>ゴウケイ</t>
    </rPh>
    <rPh sb="18" eb="19">
      <t>エン</t>
    </rPh>
    <rPh sb="21" eb="23">
      <t>ベッシ</t>
    </rPh>
    <rPh sb="23" eb="25">
      <t>ヨウシキ</t>
    </rPh>
    <rPh sb="35" eb="37">
      <t>テンキ</t>
    </rPh>
    <phoneticPr fontId="8"/>
  </si>
  <si>
    <t>　　特定加算（見込額）の合計[円]（別紙様式2-1 2（2）①に転記）</t>
    <rPh sb="2" eb="4">
      <t>トクテイ</t>
    </rPh>
    <rPh sb="12" eb="14">
      <t>ゴウケイ</t>
    </rPh>
    <phoneticPr fontId="8"/>
  </si>
  <si>
    <t>　 ベースアップ等加算（見込額）の合計［円］（別紙様式2-1 2（2）①に転記）</t>
    <rPh sb="8" eb="9">
      <t>トウ</t>
    </rPh>
    <rPh sb="9" eb="11">
      <t>カサン</t>
    </rPh>
    <rPh sb="12" eb="14">
      <t>ミコ</t>
    </rPh>
    <rPh sb="14" eb="15">
      <t>ガク</t>
    </rPh>
    <rPh sb="17" eb="19">
      <t>ゴウケイ</t>
    </rPh>
    <rPh sb="20" eb="21">
      <t>エン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</si>
</sst>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Red]\(#,##0\)"/>
    <numFmt numFmtId="178" formatCode="0.0_ "/>
    <numFmt numFmtId="179" formatCode="0.0%"/>
    <numFmt numFmtId="180" formatCode="0.00_ "/>
    <numFmt numFmtId="181" formatCode="0.000_);[Red]\(0.000\)"/>
    <numFmt numFmtId="182" formatCode="#,##0_ ;[Red]\-#,##0\ "/>
    <numFmt numFmtId="183" formatCode="0_);[Red]\(0\)"/>
  </numFmts>
  <fonts count="9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rgb="FFFFE2AF"/>
      <name val="ＭＳ Ｐゴシック"/>
      <family val="3"/>
      <charset val="128"/>
    </font>
    <font>
      <sz val="8"/>
      <color theme="1"/>
      <name val="ＭＳ Ｐゴシック"/>
      <family val="3"/>
      <charset val="128"/>
    </font>
    <font>
      <sz val="13"/>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u/>
      <sz val="8"/>
      <color theme="1"/>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9"/>
      <color rgb="FFFFE2AF"/>
      <name val="ＭＳ Ｐゴシック"/>
      <family val="3"/>
      <charset val="128"/>
    </font>
    <font>
      <b/>
      <sz val="8"/>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b/>
      <sz val="10"/>
      <color theme="1"/>
      <name val="ＭＳ Ｐゴシック"/>
      <family val="3"/>
      <charset val="128"/>
    </font>
    <font>
      <sz val="9"/>
      <color indexed="60"/>
      <name val="ＭＳ Ｐゴシック"/>
      <family val="3"/>
      <charset val="128"/>
    </font>
    <font>
      <sz val="8.5"/>
      <color theme="1"/>
      <name val="ＭＳ Ｐゴシック"/>
      <family val="3"/>
      <charset val="128"/>
    </font>
    <font>
      <u/>
      <sz val="9"/>
      <name val="ＭＳ Ｐゴシック"/>
      <family val="3"/>
      <charset val="128"/>
    </font>
    <font>
      <u/>
      <sz val="9"/>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12"/>
      <color theme="0"/>
      <name val="ＭＳ Ｐゴシック"/>
      <family val="3"/>
      <charset val="128"/>
    </font>
    <font>
      <b/>
      <sz val="10.5"/>
      <color theme="1"/>
      <name val="ＭＳ Ｐゴシック"/>
      <family val="3"/>
      <charset val="128"/>
    </font>
    <font>
      <sz val="10.5"/>
      <color rgb="FFFFE2AF"/>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b/>
      <sz val="10.5"/>
      <color indexed="60"/>
      <name val="ＭＳ Ｐゴシック"/>
      <family val="3"/>
      <charset val="128"/>
    </font>
    <font>
      <b/>
      <sz val="8"/>
      <name val="ＭＳ Ｐゴシック"/>
      <family val="3"/>
      <charset val="128"/>
    </font>
    <font>
      <sz val="14"/>
      <name val="ＭＳ Ｐゴシック"/>
      <family val="3"/>
      <charset val="128"/>
    </font>
    <font>
      <u/>
      <sz val="8"/>
      <name val="ＭＳ Ｐゴシック"/>
      <family val="3"/>
      <charset val="128"/>
    </font>
    <font>
      <b/>
      <sz val="13"/>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medium">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auto="1"/>
      </left>
      <right/>
      <top style="hair">
        <color auto="1"/>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medium">
        <color indexed="30"/>
      </bottom>
      <diagonal/>
    </border>
    <border>
      <left style="thin">
        <color indexed="64"/>
      </left>
      <right style="hair">
        <color indexed="64"/>
      </right>
      <top/>
      <bottom style="thin">
        <color indexed="64"/>
      </bottom>
      <diagonal/>
    </border>
  </borders>
  <cellStyleXfs count="9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2"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160"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335">
    <xf numFmtId="0" fontId="0" fillId="0" borderId="0" xfId="0">
      <alignment vertical="center"/>
    </xf>
    <xf numFmtId="0" fontId="28" fillId="0" borderId="0" xfId="0" applyFont="1" applyAlignment="1">
      <alignment vertical="center"/>
    </xf>
    <xf numFmtId="0" fontId="28" fillId="0" borderId="0" xfId="0" applyFont="1" applyAlignment="1">
      <alignment vertical="center"/>
    </xf>
    <xf numFmtId="10" fontId="27" fillId="0" borderId="10" xfId="28" applyNumberFormat="1" applyFont="1" applyBorder="1" applyAlignment="1">
      <alignment vertical="center" wrapText="1"/>
    </xf>
    <xf numFmtId="10" fontId="27" fillId="0" borderId="29" xfId="28" applyNumberFormat="1" applyFont="1" applyBorder="1" applyAlignment="1">
      <alignment vertical="center" wrapText="1"/>
    </xf>
    <xf numFmtId="0" fontId="27" fillId="0" borderId="0" xfId="0" applyFont="1" applyBorder="1" applyAlignment="1">
      <alignment vertical="center"/>
    </xf>
    <xf numFmtId="179" fontId="27" fillId="0" borderId="10" xfId="28" applyNumberFormat="1" applyFont="1" applyBorder="1" applyAlignment="1">
      <alignment vertical="center" wrapText="1"/>
    </xf>
    <xf numFmtId="179" fontId="27" fillId="0" borderId="23" xfId="28" applyNumberFormat="1" applyFont="1" applyBorder="1" applyAlignment="1">
      <alignment vertical="center" wrapText="1"/>
    </xf>
    <xf numFmtId="179" fontId="27" fillId="0" borderId="29" xfId="28" applyNumberFormat="1" applyFont="1" applyBorder="1" applyAlignment="1">
      <alignment vertical="center" wrapText="1"/>
    </xf>
    <xf numFmtId="179" fontId="27" fillId="0" borderId="27" xfId="28" applyNumberFormat="1" applyFont="1" applyBorder="1" applyAlignment="1">
      <alignment vertical="center" wrapText="1"/>
    </xf>
    <xf numFmtId="179" fontId="27" fillId="0" borderId="11" xfId="28" applyNumberFormat="1" applyFont="1" applyBorder="1" applyAlignment="1">
      <alignment vertical="center" wrapText="1"/>
    </xf>
    <xf numFmtId="179" fontId="27" fillId="0" borderId="49" xfId="28" applyNumberFormat="1" applyFont="1" applyBorder="1" applyAlignment="1">
      <alignment vertical="center" wrapText="1"/>
    </xf>
    <xf numFmtId="179" fontId="27" fillId="0" borderId="86" xfId="28" applyNumberFormat="1" applyFont="1" applyBorder="1" applyAlignment="1">
      <alignment vertical="center" wrapText="1"/>
    </xf>
    <xf numFmtId="179" fontId="27" fillId="0" borderId="52" xfId="28" applyNumberFormat="1" applyFont="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86" xfId="0" applyFont="1" applyBorder="1" applyAlignment="1">
      <alignment horizontal="center" vertical="center" wrapText="1"/>
    </xf>
    <xf numFmtId="0" fontId="28" fillId="0" borderId="0" xfId="0" applyFont="1">
      <alignment vertical="center"/>
    </xf>
    <xf numFmtId="179" fontId="27" fillId="0" borderId="36" xfId="28" applyNumberFormat="1" applyFont="1" applyBorder="1" applyAlignment="1">
      <alignment vertical="center" wrapText="1"/>
    </xf>
    <xf numFmtId="179" fontId="27" fillId="0" borderId="48" xfId="28" applyNumberFormat="1" applyFont="1" applyBorder="1" applyAlignment="1">
      <alignment vertical="center" wrapText="1"/>
    </xf>
    <xf numFmtId="179" fontId="27" fillId="0" borderId="47" xfId="28" applyNumberFormat="1" applyFont="1" applyBorder="1" applyAlignment="1">
      <alignment vertical="center" wrapText="1"/>
    </xf>
    <xf numFmtId="179" fontId="27" fillId="0" borderId="88" xfId="28" applyNumberFormat="1" applyFont="1" applyBorder="1" applyAlignment="1">
      <alignment vertical="center" wrapText="1"/>
    </xf>
    <xf numFmtId="179" fontId="27" fillId="0" borderId="122" xfId="28" applyNumberFormat="1" applyFont="1" applyBorder="1" applyAlignment="1">
      <alignment vertical="center" wrapText="1"/>
    </xf>
    <xf numFmtId="10" fontId="27" fillId="0" borderId="88" xfId="28" applyNumberFormat="1" applyFont="1" applyBorder="1" applyAlignment="1">
      <alignment vertical="center" wrapText="1"/>
    </xf>
    <xf numFmtId="179" fontId="27" fillId="0" borderId="22" xfId="28" applyNumberFormat="1" applyFont="1" applyBorder="1" applyAlignment="1">
      <alignment vertical="center" wrapText="1"/>
    </xf>
    <xf numFmtId="179" fontId="27" fillId="0" borderId="122" xfId="28" applyNumberFormat="1" applyFont="1" applyFill="1" applyBorder="1" applyAlignment="1">
      <alignment vertical="center" wrapText="1"/>
    </xf>
    <xf numFmtId="179" fontId="27" fillId="0" borderId="24" xfId="28" applyNumberFormat="1" applyFont="1" applyFill="1" applyBorder="1" applyAlignment="1">
      <alignment vertical="center" wrapText="1"/>
    </xf>
    <xf numFmtId="179" fontId="27" fillId="0" borderId="22" xfId="28" applyNumberFormat="1" applyFont="1" applyFill="1" applyBorder="1" applyAlignment="1">
      <alignment vertical="center" wrapText="1"/>
    </xf>
    <xf numFmtId="179" fontId="27" fillId="0" borderId="49" xfId="28" applyNumberFormat="1" applyFont="1" applyFill="1" applyBorder="1" applyAlignment="1">
      <alignment vertical="center" wrapText="1"/>
    </xf>
    <xf numFmtId="179" fontId="27" fillId="0" borderId="48" xfId="28" applyNumberFormat="1" applyFont="1" applyFill="1" applyBorder="1" applyAlignment="1">
      <alignment vertical="center" wrapText="1"/>
    </xf>
    <xf numFmtId="179" fontId="27" fillId="0" borderId="27" xfId="28" applyNumberFormat="1" applyFont="1" applyFill="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57" xfId="0" applyFont="1" applyBorder="1" applyAlignment="1">
      <alignment vertical="center" wrapText="1"/>
    </xf>
    <xf numFmtId="0" fontId="27" fillId="0" borderId="36" xfId="0" applyFont="1" applyBorder="1" applyAlignment="1">
      <alignment vertical="center" wrapText="1"/>
    </xf>
    <xf numFmtId="0" fontId="27" fillId="0" borderId="57" xfId="0" applyFont="1" applyBorder="1" applyAlignment="1">
      <alignment vertical="center"/>
    </xf>
    <xf numFmtId="0" fontId="27" fillId="0" borderId="35" xfId="0" applyFont="1" applyBorder="1" applyAlignment="1">
      <alignment vertical="center"/>
    </xf>
    <xf numFmtId="0" fontId="27" fillId="0" borderId="48" xfId="0" applyFont="1" applyBorder="1" applyAlignment="1">
      <alignment vertical="center" wrapText="1"/>
    </xf>
    <xf numFmtId="0" fontId="27" fillId="0" borderId="85" xfId="0" applyFont="1" applyBorder="1" applyAlignment="1">
      <alignment vertical="center"/>
    </xf>
    <xf numFmtId="0" fontId="27" fillId="0" borderId="24" xfId="0" applyFont="1" applyBorder="1" applyAlignment="1">
      <alignment vertical="center" wrapText="1"/>
    </xf>
    <xf numFmtId="0" fontId="29" fillId="0" borderId="128" xfId="0" applyFont="1" applyBorder="1" applyAlignment="1">
      <alignment horizontal="center" vertical="center"/>
    </xf>
    <xf numFmtId="179" fontId="27" fillId="0" borderId="129" xfId="28" applyNumberFormat="1" applyFont="1" applyBorder="1" applyAlignment="1">
      <alignment vertical="center" wrapText="1"/>
    </xf>
    <xf numFmtId="179" fontId="27" fillId="0" borderId="128" xfId="28" applyNumberFormat="1" applyFont="1" applyBorder="1" applyAlignment="1">
      <alignment vertical="center" wrapText="1"/>
    </xf>
    <xf numFmtId="179" fontId="27" fillId="0" borderId="130" xfId="28" applyNumberFormat="1" applyFont="1" applyBorder="1" applyAlignment="1">
      <alignment vertical="center" wrapText="1"/>
    </xf>
    <xf numFmtId="0" fontId="48" fillId="0" borderId="12" xfId="0" applyFont="1" applyFill="1" applyBorder="1" applyAlignment="1">
      <alignment vertical="center"/>
    </xf>
    <xf numFmtId="0" fontId="48" fillId="0" borderId="36" xfId="0" applyFont="1" applyFill="1" applyBorder="1" applyAlignment="1">
      <alignment vertical="center"/>
    </xf>
    <xf numFmtId="0" fontId="59" fillId="27" borderId="85" xfId="0" applyFont="1" applyFill="1" applyBorder="1" applyAlignment="1" applyProtection="1">
      <alignment vertical="center"/>
      <protection locked="0"/>
    </xf>
    <xf numFmtId="0" fontId="59" fillId="27" borderId="24" xfId="0" applyFont="1" applyFill="1" applyBorder="1" applyAlignment="1" applyProtection="1">
      <alignment vertical="center"/>
      <protection locked="0"/>
    </xf>
    <xf numFmtId="0" fontId="59" fillId="27" borderId="18" xfId="0" applyFont="1" applyFill="1" applyBorder="1" applyAlignment="1" applyProtection="1">
      <alignment vertical="center"/>
      <protection locked="0"/>
    </xf>
    <xf numFmtId="0" fontId="59" fillId="27" borderId="34" xfId="0" applyFont="1" applyFill="1" applyBorder="1" applyAlignment="1" applyProtection="1">
      <alignment vertical="center"/>
      <protection locked="0"/>
    </xf>
    <xf numFmtId="0" fontId="60" fillId="27" borderId="0" xfId="0" applyFont="1" applyFill="1" applyBorder="1" applyAlignment="1" applyProtection="1">
      <alignment vertical="center"/>
      <protection locked="0"/>
    </xf>
    <xf numFmtId="0" fontId="61" fillId="27" borderId="0" xfId="0" applyFont="1" applyFill="1" applyBorder="1" applyAlignment="1" applyProtection="1">
      <alignment vertical="center"/>
      <protection locked="0"/>
    </xf>
    <xf numFmtId="0" fontId="61" fillId="27" borderId="31" xfId="0" applyFont="1" applyFill="1" applyBorder="1" applyAlignment="1" applyProtection="1">
      <alignment horizontal="center" vertical="center"/>
      <protection locked="0"/>
    </xf>
    <xf numFmtId="0" fontId="73" fillId="25" borderId="0" xfId="0" applyFont="1" applyFill="1" applyBorder="1" applyAlignment="1" applyProtection="1">
      <alignment vertical="center"/>
      <protection locked="0"/>
    </xf>
    <xf numFmtId="0" fontId="73" fillId="25" borderId="0" xfId="0" applyFont="1" applyFill="1" applyBorder="1" applyAlignment="1" applyProtection="1">
      <alignment vertical="top"/>
      <protection locked="0"/>
    </xf>
    <xf numFmtId="0" fontId="73" fillId="25" borderId="96" xfId="0" applyFont="1" applyFill="1" applyBorder="1" applyAlignment="1" applyProtection="1">
      <alignment vertical="top"/>
      <protection locked="0"/>
    </xf>
    <xf numFmtId="0" fontId="74" fillId="25" borderId="113" xfId="0" applyFont="1" applyFill="1" applyBorder="1" applyAlignment="1" applyProtection="1">
      <alignment vertical="center"/>
      <protection locked="0"/>
    </xf>
    <xf numFmtId="0" fontId="74" fillId="25" borderId="18" xfId="0" applyFont="1" applyFill="1" applyBorder="1" applyAlignment="1" applyProtection="1">
      <alignment vertical="center"/>
      <protection locked="0"/>
    </xf>
    <xf numFmtId="0" fontId="75" fillId="25" borderId="18" xfId="0" applyFont="1" applyFill="1" applyBorder="1" applyAlignment="1" applyProtection="1">
      <alignment vertical="center"/>
      <protection locked="0"/>
    </xf>
    <xf numFmtId="0" fontId="74" fillId="25" borderId="34" xfId="0" applyFont="1" applyFill="1" applyBorder="1" applyAlignment="1" applyProtection="1">
      <alignment vertical="center"/>
      <protection locked="0"/>
    </xf>
    <xf numFmtId="0" fontId="75" fillId="25" borderId="0" xfId="0" applyFont="1" applyFill="1" applyBorder="1" applyAlignment="1" applyProtection="1">
      <alignment vertical="center"/>
      <protection locked="0"/>
    </xf>
    <xf numFmtId="0" fontId="76" fillId="25" borderId="0" xfId="0" applyFont="1" applyFill="1" applyBorder="1" applyAlignment="1" applyProtection="1">
      <alignment vertical="center"/>
      <protection locked="0"/>
    </xf>
    <xf numFmtId="0" fontId="76" fillId="25" borderId="31" xfId="0" applyFont="1" applyFill="1" applyBorder="1" applyAlignment="1" applyProtection="1">
      <alignment horizontal="center" vertical="center"/>
      <protection locked="0"/>
    </xf>
    <xf numFmtId="0" fontId="79" fillId="28" borderId="18" xfId="0" applyFont="1" applyFill="1" applyBorder="1" applyAlignment="1" applyProtection="1">
      <alignment vertical="center"/>
      <protection locked="0"/>
    </xf>
    <xf numFmtId="0" fontId="79" fillId="28" borderId="36" xfId="0" applyFont="1" applyFill="1" applyBorder="1" applyAlignment="1" applyProtection="1">
      <alignment vertical="center"/>
      <protection locked="0"/>
    </xf>
    <xf numFmtId="0" fontId="80" fillId="28" borderId="18" xfId="0" applyFont="1" applyFill="1" applyBorder="1" applyAlignment="1" applyProtection="1">
      <alignment vertical="center"/>
      <protection locked="0"/>
    </xf>
    <xf numFmtId="0" fontId="79" fillId="28" borderId="34" xfId="0" applyFont="1" applyFill="1" applyBorder="1" applyAlignment="1" applyProtection="1">
      <alignment vertical="center"/>
      <protection locked="0"/>
    </xf>
    <xf numFmtId="0" fontId="79" fillId="28" borderId="0" xfId="0" applyFont="1" applyFill="1" applyBorder="1" applyAlignment="1" applyProtection="1">
      <alignment vertical="center"/>
      <protection locked="0"/>
    </xf>
    <xf numFmtId="0" fontId="81" fillId="28" borderId="0" xfId="0" applyFont="1" applyFill="1" applyBorder="1" applyAlignment="1" applyProtection="1">
      <alignment vertical="center"/>
      <protection locked="0"/>
    </xf>
    <xf numFmtId="0" fontId="81" fillId="28" borderId="31" xfId="0" applyFont="1" applyFill="1" applyBorder="1" applyAlignment="1" applyProtection="1">
      <alignment horizontal="center" vertical="center"/>
      <protection locked="0"/>
    </xf>
    <xf numFmtId="0" fontId="30" fillId="0" borderId="0" xfId="0" applyFont="1" applyFill="1">
      <alignment vertical="center"/>
    </xf>
    <xf numFmtId="0" fontId="0" fillId="0" borderId="0" xfId="0" applyFont="1" applyFill="1">
      <alignment vertical="center"/>
    </xf>
    <xf numFmtId="0" fontId="46" fillId="0" borderId="0" xfId="0" applyFont="1" applyFill="1" applyAlignment="1">
      <alignment vertical="center"/>
    </xf>
    <xf numFmtId="0" fontId="30" fillId="0" borderId="0" xfId="0" applyFont="1" applyFill="1" applyBorder="1" applyAlignment="1">
      <alignment vertical="center"/>
    </xf>
    <xf numFmtId="0" fontId="30" fillId="0" borderId="0" xfId="0" applyFont="1" applyFill="1" applyBorder="1">
      <alignment vertical="center"/>
    </xf>
    <xf numFmtId="0" fontId="30" fillId="0" borderId="0" xfId="0" applyFont="1" applyFill="1" applyBorder="1" applyAlignment="1">
      <alignment horizontal="center" vertical="center"/>
    </xf>
    <xf numFmtId="0" fontId="39" fillId="0" borderId="0" xfId="0" applyFont="1" applyFill="1" applyBorder="1" applyAlignment="1">
      <alignment vertical="center"/>
    </xf>
    <xf numFmtId="0" fontId="39" fillId="0" borderId="0" xfId="0" applyFont="1" applyFill="1" applyBorder="1" applyAlignment="1">
      <alignment horizontal="left" vertical="center"/>
    </xf>
    <xf numFmtId="0" fontId="39" fillId="0" borderId="0" xfId="0" applyFont="1" applyFill="1" applyBorder="1" applyAlignment="1">
      <alignment horizontal="center" vertical="center"/>
    </xf>
    <xf numFmtId="0" fontId="46" fillId="0" borderId="0" xfId="0" applyFont="1" applyFill="1">
      <alignment vertical="center"/>
    </xf>
    <xf numFmtId="177" fontId="39" fillId="0" borderId="0" xfId="0" applyNumberFormat="1" applyFont="1" applyFill="1" applyBorder="1" applyAlignment="1">
      <alignment vertical="center"/>
    </xf>
    <xf numFmtId="177" fontId="39" fillId="0" borderId="114" xfId="0" applyNumberFormat="1" applyFont="1" applyFill="1" applyBorder="1" applyAlignment="1">
      <alignment vertical="center"/>
    </xf>
    <xf numFmtId="0" fontId="30" fillId="0" borderId="18" xfId="0" applyFont="1" applyFill="1" applyBorder="1">
      <alignment vertical="center"/>
    </xf>
    <xf numFmtId="0" fontId="30" fillId="0" borderId="0" xfId="0" applyFont="1" applyFill="1" applyAlignment="1">
      <alignment horizontal="right" vertical="center"/>
    </xf>
    <xf numFmtId="0" fontId="30" fillId="0" borderId="14" xfId="0" applyFont="1" applyFill="1" applyBorder="1">
      <alignment vertical="center"/>
    </xf>
    <xf numFmtId="0" fontId="39" fillId="26" borderId="15" xfId="0" applyFont="1" applyFill="1" applyBorder="1" applyAlignment="1">
      <alignment vertical="center" wrapText="1" shrinkToFit="1"/>
    </xf>
    <xf numFmtId="0" fontId="39" fillId="27" borderId="85" xfId="0" applyFont="1" applyFill="1" applyBorder="1">
      <alignment vertical="center"/>
    </xf>
    <xf numFmtId="0" fontId="39" fillId="27" borderId="24" xfId="0" applyFont="1" applyFill="1" applyBorder="1">
      <alignment vertical="center"/>
    </xf>
    <xf numFmtId="0" fontId="39" fillId="27" borderId="25" xfId="0" applyFont="1" applyFill="1" applyBorder="1">
      <alignment vertical="center"/>
    </xf>
    <xf numFmtId="0" fontId="39" fillId="26" borderId="17" xfId="0" applyFont="1" applyFill="1" applyBorder="1" applyAlignment="1">
      <alignment vertical="center" wrapText="1" shrinkToFit="1"/>
    </xf>
    <xf numFmtId="0" fontId="39" fillId="26" borderId="19" xfId="0" applyFont="1" applyFill="1" applyBorder="1" applyAlignment="1">
      <alignment vertical="center" wrapText="1" shrinkToFit="1"/>
    </xf>
    <xf numFmtId="0" fontId="39" fillId="26" borderId="92" xfId="0" applyFont="1" applyFill="1" applyBorder="1" applyAlignment="1">
      <alignment horizontal="center" vertical="center" wrapText="1" shrinkToFit="1"/>
    </xf>
    <xf numFmtId="0" fontId="30" fillId="26" borderId="84" xfId="0" applyFont="1" applyFill="1" applyBorder="1" applyAlignment="1">
      <alignment horizontal="center" vertical="center" textRotation="255" wrapText="1"/>
    </xf>
    <xf numFmtId="0" fontId="39" fillId="26" borderId="17" xfId="0" applyFont="1" applyFill="1" applyBorder="1" applyAlignment="1">
      <alignment horizontal="center" vertical="center" wrapText="1" shrinkToFit="1"/>
    </xf>
    <xf numFmtId="0" fontId="39" fillId="26" borderId="18" xfId="0" applyFont="1" applyFill="1" applyBorder="1" applyAlignment="1">
      <alignment horizontal="center" vertical="center" wrapText="1" shrinkToFit="1"/>
    </xf>
    <xf numFmtId="0" fontId="39" fillId="26" borderId="19" xfId="0" applyFont="1" applyFill="1" applyBorder="1" applyAlignment="1">
      <alignment horizontal="center" vertical="center" wrapText="1" shrinkToFit="1"/>
    </xf>
    <xf numFmtId="0" fontId="39" fillId="26" borderId="84" xfId="0" applyFont="1" applyFill="1" applyBorder="1" applyAlignment="1">
      <alignment horizontal="center" vertical="center" wrapText="1" shrinkToFit="1"/>
    </xf>
    <xf numFmtId="0" fontId="39" fillId="26" borderId="84" xfId="0" applyFont="1" applyFill="1" applyBorder="1" applyAlignment="1">
      <alignment horizontal="center" vertical="center" shrinkToFit="1"/>
    </xf>
    <xf numFmtId="0" fontId="39" fillId="26" borderId="17" xfId="0" applyFont="1" applyFill="1" applyBorder="1" applyAlignment="1">
      <alignment horizontal="center" vertical="center" shrinkToFit="1"/>
    </xf>
    <xf numFmtId="0" fontId="39" fillId="26" borderId="84" xfId="0" applyFont="1" applyFill="1" applyBorder="1" applyAlignment="1">
      <alignment horizontal="center" vertical="center" wrapText="1"/>
    </xf>
    <xf numFmtId="0" fontId="39" fillId="26" borderId="103" xfId="0" applyFont="1" applyFill="1" applyBorder="1" applyAlignment="1">
      <alignment horizontal="center" vertical="center" wrapText="1"/>
    </xf>
    <xf numFmtId="0" fontId="39" fillId="26" borderId="112" xfId="0" applyFont="1" applyFill="1" applyBorder="1" applyAlignment="1">
      <alignment horizontal="center" vertical="center" wrapText="1"/>
    </xf>
    <xf numFmtId="0" fontId="39" fillId="26" borderId="19" xfId="0" applyFont="1" applyFill="1" applyBorder="1" applyAlignment="1">
      <alignment horizontal="center" vertical="center" wrapText="1"/>
    </xf>
    <xf numFmtId="0" fontId="39" fillId="26" borderId="84" xfId="0" applyFont="1" applyFill="1" applyBorder="1" applyAlignment="1">
      <alignment horizontal="center" vertical="center" textRotation="255"/>
    </xf>
    <xf numFmtId="0" fontId="39" fillId="26" borderId="17" xfId="0" applyFont="1" applyFill="1" applyBorder="1" applyAlignment="1">
      <alignment horizontal="center" vertical="center"/>
    </xf>
    <xf numFmtId="0" fontId="39" fillId="26" borderId="18" xfId="0" applyFont="1" applyFill="1" applyBorder="1" applyAlignment="1">
      <alignment horizontal="center" vertical="center"/>
    </xf>
    <xf numFmtId="0" fontId="39" fillId="0" borderId="10" xfId="0" applyFont="1" applyFill="1" applyBorder="1" applyAlignment="1">
      <alignment vertical="center" wrapText="1"/>
    </xf>
    <xf numFmtId="0" fontId="39" fillId="0" borderId="10" xfId="0" applyFont="1" applyFill="1" applyBorder="1" applyAlignment="1" applyProtection="1">
      <alignment vertical="center" wrapText="1"/>
      <protection locked="0"/>
    </xf>
    <xf numFmtId="0" fontId="30" fillId="0" borderId="12" xfId="0" applyFont="1" applyFill="1" applyBorder="1" applyAlignment="1">
      <alignment vertical="center" wrapText="1"/>
    </xf>
    <xf numFmtId="38" fontId="39" fillId="0" borderId="10" xfId="34" applyFont="1" applyFill="1" applyBorder="1" applyAlignment="1" applyProtection="1">
      <alignment vertical="center" shrinkToFit="1"/>
      <protection locked="0"/>
    </xf>
    <xf numFmtId="40" fontId="39" fillId="0" borderId="23" xfId="34" applyNumberFormat="1" applyFont="1" applyFill="1" applyBorder="1" applyAlignment="1" applyProtection="1">
      <alignment vertical="center" shrinkToFit="1"/>
      <protection locked="0"/>
    </xf>
    <xf numFmtId="0" fontId="30" fillId="27" borderId="86" xfId="0" applyFont="1" applyFill="1" applyBorder="1" applyAlignment="1" applyProtection="1">
      <alignment horizontal="center" vertical="center"/>
      <protection locked="0"/>
    </xf>
    <xf numFmtId="0" fontId="38" fillId="27" borderId="11" xfId="0" applyFont="1" applyFill="1" applyBorder="1" applyAlignment="1" applyProtection="1">
      <alignment horizontal="center" vertical="center"/>
      <protection locked="0"/>
    </xf>
    <xf numFmtId="0" fontId="39" fillId="27" borderId="36" xfId="0" applyFont="1" applyFill="1" applyBorder="1" applyAlignment="1" applyProtection="1">
      <alignment horizontal="center" vertical="center"/>
      <protection locked="0"/>
    </xf>
    <xf numFmtId="0" fontId="48" fillId="0" borderId="36" xfId="0" applyFont="1" applyFill="1" applyBorder="1" applyAlignment="1" applyProtection="1">
      <alignment vertical="center"/>
      <protection locked="0"/>
    </xf>
    <xf numFmtId="0" fontId="39" fillId="27" borderId="36" xfId="0" applyFont="1" applyFill="1" applyBorder="1" applyAlignment="1">
      <alignment horizontal="center" vertical="center"/>
    </xf>
    <xf numFmtId="0" fontId="30" fillId="0" borderId="36" xfId="0" applyFont="1" applyFill="1" applyBorder="1">
      <alignment vertical="center"/>
    </xf>
    <xf numFmtId="0" fontId="30" fillId="0" borderId="36" xfId="0" applyFont="1" applyFill="1" applyBorder="1" applyAlignment="1">
      <alignment horizontal="center" vertical="center"/>
    </xf>
    <xf numFmtId="177" fontId="39" fillId="0" borderId="23" xfId="0" applyNumberFormat="1" applyFont="1" applyFill="1" applyBorder="1">
      <alignment vertical="center"/>
    </xf>
    <xf numFmtId="0" fontId="48" fillId="0" borderId="11" xfId="0" applyFont="1" applyFill="1" applyBorder="1" applyAlignment="1">
      <alignment vertical="center"/>
    </xf>
    <xf numFmtId="0" fontId="30" fillId="0" borderId="10" xfId="0" applyFont="1" applyFill="1" applyBorder="1" applyAlignment="1">
      <alignment vertical="center" wrapText="1"/>
    </xf>
    <xf numFmtId="0" fontId="30" fillId="27" borderId="52" xfId="0" applyFont="1" applyFill="1" applyBorder="1" applyAlignment="1" applyProtection="1">
      <alignment horizontal="center" vertical="center"/>
      <protection locked="0"/>
    </xf>
    <xf numFmtId="0" fontId="38" fillId="27" borderId="49" xfId="0" applyFont="1" applyFill="1" applyBorder="1" applyAlignment="1" applyProtection="1">
      <alignment horizontal="center" vertical="center"/>
      <protection locked="0"/>
    </xf>
    <xf numFmtId="0" fontId="48" fillId="0" borderId="58" xfId="0" applyFont="1" applyFill="1" applyBorder="1" applyAlignment="1">
      <alignment vertical="center"/>
    </xf>
    <xf numFmtId="0" fontId="39" fillId="27" borderId="48" xfId="0" applyFont="1" applyFill="1" applyBorder="1" applyAlignment="1" applyProtection="1">
      <alignment horizontal="center" vertical="center"/>
      <protection locked="0"/>
    </xf>
    <xf numFmtId="0" fontId="48" fillId="0" borderId="48" xfId="0" applyFont="1" applyFill="1" applyBorder="1" applyAlignment="1">
      <alignment vertical="center"/>
    </xf>
    <xf numFmtId="0" fontId="48" fillId="0" borderId="48" xfId="0" applyFont="1" applyFill="1" applyBorder="1" applyAlignment="1" applyProtection="1">
      <alignment vertical="center"/>
      <protection locked="0"/>
    </xf>
    <xf numFmtId="0" fontId="39" fillId="27" borderId="48" xfId="0" applyFont="1" applyFill="1" applyBorder="1" applyAlignment="1">
      <alignment horizontal="center" vertical="center"/>
    </xf>
    <xf numFmtId="0" fontId="30" fillId="0" borderId="48" xfId="0" applyFont="1" applyFill="1" applyBorder="1">
      <alignment vertical="center"/>
    </xf>
    <xf numFmtId="0" fontId="30" fillId="0" borderId="48" xfId="0" applyFont="1" applyFill="1" applyBorder="1" applyAlignment="1">
      <alignment horizontal="center" vertical="center"/>
    </xf>
    <xf numFmtId="0" fontId="48" fillId="0" borderId="49" xfId="0" applyFont="1" applyFill="1" applyBorder="1" applyAlignment="1">
      <alignment vertical="center"/>
    </xf>
    <xf numFmtId="0" fontId="39" fillId="26" borderId="53" xfId="0" applyFont="1" applyFill="1" applyBorder="1" applyAlignment="1">
      <alignment horizontal="center" vertical="center" wrapText="1"/>
    </xf>
    <xf numFmtId="0" fontId="39" fillId="25" borderId="86" xfId="0" applyFont="1" applyFill="1" applyBorder="1" applyAlignment="1" applyProtection="1">
      <alignment horizontal="center" vertical="center"/>
      <protection locked="0"/>
    </xf>
    <xf numFmtId="0" fontId="38" fillId="25" borderId="11" xfId="0" applyFont="1" applyFill="1" applyBorder="1" applyAlignment="1" applyProtection="1">
      <alignment horizontal="center" vertical="center"/>
      <protection locked="0"/>
    </xf>
    <xf numFmtId="179" fontId="39" fillId="0" borderId="10" xfId="28" applyNumberFormat="1" applyFont="1" applyFill="1" applyBorder="1" applyAlignment="1">
      <alignment vertical="center" shrinkToFit="1"/>
    </xf>
    <xf numFmtId="0" fontId="39" fillId="25" borderId="10" xfId="0" applyFont="1" applyFill="1" applyBorder="1" applyAlignment="1" applyProtection="1">
      <alignment vertical="center" wrapText="1"/>
      <protection locked="0"/>
    </xf>
    <xf numFmtId="0" fontId="39" fillId="25" borderId="36" xfId="0" applyFont="1" applyFill="1" applyBorder="1" applyAlignment="1" applyProtection="1">
      <alignment horizontal="center" vertical="center"/>
      <protection locked="0"/>
    </xf>
    <xf numFmtId="0" fontId="39" fillId="25" borderId="52" xfId="0" applyFont="1" applyFill="1" applyBorder="1" applyAlignment="1" applyProtection="1">
      <alignment horizontal="center" vertical="center"/>
      <protection locked="0"/>
    </xf>
    <xf numFmtId="0" fontId="38" fillId="25" borderId="49" xfId="0" applyFont="1" applyFill="1" applyBorder="1" applyAlignment="1" applyProtection="1">
      <alignment horizontal="center" vertical="center"/>
      <protection locked="0"/>
    </xf>
    <xf numFmtId="179" fontId="39" fillId="0" borderId="29" xfId="28" applyNumberFormat="1" applyFont="1" applyFill="1" applyBorder="1" applyAlignment="1">
      <alignment vertical="center" shrinkToFit="1"/>
    </xf>
    <xf numFmtId="0" fontId="39" fillId="25" borderId="29" xfId="0" applyFont="1" applyFill="1" applyBorder="1" applyAlignment="1" applyProtection="1">
      <alignment vertical="center" wrapText="1"/>
      <protection locked="0"/>
    </xf>
    <xf numFmtId="0" fontId="39" fillId="25" borderId="48" xfId="0" applyFont="1" applyFill="1" applyBorder="1" applyAlignment="1" applyProtection="1">
      <alignment horizontal="center" vertical="center"/>
      <protection locked="0"/>
    </xf>
    <xf numFmtId="0" fontId="90" fillId="0" borderId="0" xfId="0" applyFont="1" applyFill="1" applyAlignment="1">
      <alignment vertical="center"/>
    </xf>
    <xf numFmtId="0" fontId="34" fillId="0" borderId="0" xfId="0" applyFont="1" applyFill="1" applyAlignment="1">
      <alignment vertical="center" wrapText="1"/>
    </xf>
    <xf numFmtId="0" fontId="34" fillId="0" borderId="0" xfId="0" applyFont="1" applyFill="1" applyBorder="1" applyAlignment="1">
      <alignment horizontal="center" vertical="center"/>
    </xf>
    <xf numFmtId="0" fontId="34" fillId="0" borderId="0" xfId="0" applyFont="1" applyFill="1" applyBorder="1" applyAlignment="1">
      <alignment horizontal="left" vertical="center"/>
    </xf>
    <xf numFmtId="0" fontId="0" fillId="0" borderId="18" xfId="0" applyFont="1" applyFill="1" applyBorder="1">
      <alignment vertical="center"/>
    </xf>
    <xf numFmtId="0" fontId="0" fillId="0" borderId="0" xfId="0" applyFont="1" applyFill="1" applyAlignment="1">
      <alignment horizontal="right" vertical="center"/>
    </xf>
    <xf numFmtId="0" fontId="34" fillId="26" borderId="92" xfId="0" applyFont="1" applyFill="1" applyBorder="1" applyAlignment="1">
      <alignment horizontal="center" vertical="center" wrapText="1" shrinkToFit="1"/>
    </xf>
    <xf numFmtId="0" fontId="0" fillId="26" borderId="84" xfId="0" applyFont="1" applyFill="1" applyBorder="1" applyAlignment="1">
      <alignment horizontal="center" vertical="center" textRotation="255" wrapText="1"/>
    </xf>
    <xf numFmtId="0" fontId="34" fillId="26" borderId="17" xfId="0" applyFont="1" applyFill="1" applyBorder="1" applyAlignment="1">
      <alignment horizontal="center" vertical="center" wrapText="1" shrinkToFit="1"/>
    </xf>
    <xf numFmtId="0" fontId="34" fillId="26" borderId="18" xfId="0" applyFont="1" applyFill="1" applyBorder="1" applyAlignment="1">
      <alignment horizontal="center" vertical="center" wrapText="1" shrinkToFit="1"/>
    </xf>
    <xf numFmtId="0" fontId="34" fillId="26" borderId="19" xfId="0" applyFont="1" applyFill="1" applyBorder="1" applyAlignment="1">
      <alignment horizontal="center" vertical="center" wrapText="1" shrinkToFit="1"/>
    </xf>
    <xf numFmtId="0" fontId="34" fillId="26" borderId="84" xfId="0" applyFont="1" applyFill="1" applyBorder="1" applyAlignment="1">
      <alignment horizontal="center" vertical="center" wrapText="1" shrinkToFit="1"/>
    </xf>
    <xf numFmtId="0" fontId="34" fillId="26" borderId="84" xfId="0" applyFont="1" applyFill="1" applyBorder="1" applyAlignment="1">
      <alignment horizontal="center" vertical="center" shrinkToFit="1"/>
    </xf>
    <xf numFmtId="0" fontId="34" fillId="26" borderId="17" xfId="0" applyFont="1" applyFill="1" applyBorder="1" applyAlignment="1">
      <alignment horizontal="center" vertical="center" shrinkToFit="1"/>
    </xf>
    <xf numFmtId="0" fontId="34" fillId="26" borderId="84" xfId="0" applyFont="1" applyFill="1" applyBorder="1" applyAlignment="1">
      <alignment horizontal="center" vertical="center" wrapText="1"/>
    </xf>
    <xf numFmtId="0" fontId="34" fillId="26" borderId="17" xfId="0" applyFont="1" applyFill="1" applyBorder="1" applyAlignment="1">
      <alignment horizontal="center" vertical="center" wrapText="1"/>
    </xf>
    <xf numFmtId="0" fontId="34" fillId="26" borderId="84" xfId="0" applyFont="1" applyFill="1" applyBorder="1" applyAlignment="1">
      <alignment horizontal="center" vertical="center" textRotation="255"/>
    </xf>
    <xf numFmtId="0" fontId="34" fillId="26" borderId="18" xfId="0" applyFont="1" applyFill="1" applyBorder="1" applyAlignment="1">
      <alignment horizontal="center" vertical="center"/>
    </xf>
    <xf numFmtId="0" fontId="34" fillId="26" borderId="103" xfId="0" applyFont="1" applyFill="1" applyBorder="1" applyAlignment="1">
      <alignment horizontal="center" vertical="center" wrapText="1"/>
    </xf>
    <xf numFmtId="0" fontId="39" fillId="28" borderId="86" xfId="0" applyFont="1" applyFill="1" applyBorder="1" applyAlignment="1" applyProtection="1">
      <alignment horizontal="center" vertical="center"/>
      <protection locked="0"/>
    </xf>
    <xf numFmtId="0" fontId="34" fillId="28" borderId="36" xfId="0" applyFont="1" applyFill="1" applyBorder="1" applyAlignment="1" applyProtection="1">
      <alignment horizontal="center" vertical="center"/>
      <protection locked="0"/>
    </xf>
    <xf numFmtId="0" fontId="39" fillId="28" borderId="52" xfId="0" applyFont="1" applyFill="1" applyBorder="1" applyAlignment="1" applyProtection="1">
      <alignment horizontal="center" vertical="center"/>
      <protection locked="0"/>
    </xf>
    <xf numFmtId="0" fontId="34" fillId="28" borderId="48" xfId="0" applyFont="1" applyFill="1" applyBorder="1" applyAlignment="1" applyProtection="1">
      <alignment horizontal="center" vertical="center"/>
      <protection locked="0"/>
    </xf>
    <xf numFmtId="0" fontId="74" fillId="25" borderId="36" xfId="0" applyFont="1" applyFill="1" applyBorder="1" applyAlignment="1" applyProtection="1">
      <alignment vertical="center"/>
      <protection locked="0"/>
    </xf>
    <xf numFmtId="0" fontId="30" fillId="29" borderId="107" xfId="0" applyFont="1" applyFill="1" applyBorder="1" applyAlignment="1" applyProtection="1">
      <alignment horizontal="center" vertical="center"/>
      <protection locked="0"/>
    </xf>
    <xf numFmtId="0" fontId="30" fillId="29" borderId="28" xfId="0" applyFont="1" applyFill="1" applyBorder="1" applyAlignment="1" applyProtection="1">
      <alignment horizontal="center" vertical="center"/>
      <protection locked="0"/>
    </xf>
    <xf numFmtId="0" fontId="30" fillId="29" borderId="45" xfId="0" applyFont="1" applyFill="1" applyBorder="1" applyAlignment="1" applyProtection="1">
      <alignment horizontal="center" vertical="center"/>
      <protection locked="0"/>
    </xf>
    <xf numFmtId="0" fontId="30" fillId="29" borderId="88" xfId="0" applyFont="1" applyFill="1" applyBorder="1" applyProtection="1">
      <alignment vertical="center"/>
      <protection locked="0"/>
    </xf>
    <xf numFmtId="0" fontId="30" fillId="29" borderId="13" xfId="0" applyFont="1" applyFill="1" applyBorder="1" applyAlignment="1" applyProtection="1">
      <alignment vertical="center" wrapText="1"/>
      <protection locked="0"/>
    </xf>
    <xf numFmtId="0" fontId="30" fillId="29" borderId="138" xfId="0" applyFont="1" applyFill="1" applyBorder="1" applyAlignment="1" applyProtection="1">
      <alignment vertical="center" wrapText="1"/>
      <protection locked="0"/>
    </xf>
    <xf numFmtId="176" fontId="46" fillId="29" borderId="88" xfId="0" applyNumberFormat="1" applyFont="1" applyFill="1" applyBorder="1" applyProtection="1">
      <alignment vertical="center"/>
      <protection locked="0"/>
    </xf>
    <xf numFmtId="180" fontId="46" fillId="29" borderId="22" xfId="0" applyNumberFormat="1" applyFont="1" applyFill="1" applyBorder="1" applyProtection="1">
      <alignment vertical="center"/>
      <protection locked="0"/>
    </xf>
    <xf numFmtId="0" fontId="30" fillId="29" borderId="10" xfId="0" applyFont="1" applyFill="1" applyBorder="1" applyProtection="1">
      <alignment vertical="center"/>
      <protection locked="0"/>
    </xf>
    <xf numFmtId="0" fontId="30" fillId="29" borderId="10" xfId="0" applyFont="1" applyFill="1" applyBorder="1" applyAlignment="1" applyProtection="1">
      <alignment vertical="center" wrapText="1"/>
      <protection locked="0"/>
    </xf>
    <xf numFmtId="176" fontId="90" fillId="29" borderId="10" xfId="0" applyNumberFormat="1" applyFont="1" applyFill="1" applyBorder="1" applyProtection="1">
      <alignment vertical="center"/>
      <protection locked="0"/>
    </xf>
    <xf numFmtId="180" fontId="90"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76" fontId="46" fillId="29" borderId="10" xfId="0" applyNumberFormat="1" applyFont="1" applyFill="1" applyBorder="1" applyProtection="1">
      <alignment vertical="center"/>
      <protection locked="0"/>
    </xf>
    <xf numFmtId="180" fontId="46" fillId="29" borderId="23" xfId="0" applyNumberFormat="1" applyFont="1" applyFill="1" applyBorder="1" applyProtection="1">
      <alignment vertical="center"/>
      <protection locked="0"/>
    </xf>
    <xf numFmtId="176" fontId="39" fillId="29" borderId="10" xfId="0" applyNumberFormat="1" applyFont="1" applyFill="1" applyBorder="1" applyProtection="1">
      <alignment vertical="center"/>
      <protection locked="0"/>
    </xf>
    <xf numFmtId="180" fontId="39"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80" fontId="39" fillId="29" borderId="12" xfId="0" applyNumberFormat="1" applyFont="1" applyFill="1" applyBorder="1" applyProtection="1">
      <alignment vertical="center"/>
      <protection locked="0"/>
    </xf>
    <xf numFmtId="0" fontId="30" fillId="29" borderId="29" xfId="0" applyFont="1" applyFill="1" applyBorder="1" applyAlignment="1" applyProtection="1">
      <alignment vertical="center"/>
      <protection locked="0"/>
    </xf>
    <xf numFmtId="0" fontId="30" fillId="29" borderId="29" xfId="0" applyFont="1" applyFill="1" applyBorder="1" applyAlignment="1" applyProtection="1">
      <alignment vertical="center" wrapText="1"/>
      <protection locked="0"/>
    </xf>
    <xf numFmtId="176" fontId="39" fillId="29" borderId="29" xfId="0" applyNumberFormat="1" applyFont="1" applyFill="1" applyBorder="1" applyProtection="1">
      <alignment vertical="center"/>
      <protection locked="0"/>
    </xf>
    <xf numFmtId="180" fontId="39" fillId="29" borderId="58" xfId="0" applyNumberFormat="1" applyFont="1" applyFill="1" applyBorder="1" applyProtection="1">
      <alignment vertical="center"/>
      <protection locked="0"/>
    </xf>
    <xf numFmtId="0" fontId="36" fillId="0" borderId="0" xfId="0" applyFont="1" applyProtection="1">
      <alignment vertical="center"/>
    </xf>
    <xf numFmtId="0" fontId="0" fillId="0" borderId="0" xfId="0" applyProtection="1">
      <alignment vertical="center"/>
    </xf>
    <xf numFmtId="0" fontId="37" fillId="0" borderId="0" xfId="0" applyFont="1" applyProtection="1">
      <alignment vertical="center"/>
    </xf>
    <xf numFmtId="0" fontId="39" fillId="0" borderId="0" xfId="0" applyFont="1" applyProtection="1">
      <alignment vertical="center"/>
    </xf>
    <xf numFmtId="0" fontId="30" fillId="0" borderId="0" xfId="0" applyFont="1" applyProtection="1">
      <alignment vertical="center"/>
    </xf>
    <xf numFmtId="0" fontId="33" fillId="0" borderId="0" xfId="0" applyFont="1" applyProtection="1">
      <alignment vertical="center"/>
    </xf>
    <xf numFmtId="0" fontId="35" fillId="0" borderId="0" xfId="0" applyFont="1" applyProtection="1">
      <alignment vertical="center"/>
    </xf>
    <xf numFmtId="0" fontId="38" fillId="0" borderId="0" xfId="0" applyFont="1" applyProtection="1">
      <alignment vertical="center"/>
    </xf>
    <xf numFmtId="0" fontId="30" fillId="0" borderId="12" xfId="0" applyFont="1" applyBorder="1" applyAlignment="1" applyProtection="1">
      <alignment horizontal="center" vertical="center"/>
    </xf>
    <xf numFmtId="0" fontId="33" fillId="0" borderId="0" xfId="0" applyFont="1" applyAlignment="1" applyProtection="1">
      <alignment horizontal="right" vertical="top" wrapText="1"/>
    </xf>
    <xf numFmtId="0" fontId="30" fillId="0" borderId="13" xfId="0" applyFont="1" applyBorder="1" applyProtection="1">
      <alignment vertical="center"/>
    </xf>
    <xf numFmtId="0" fontId="30" fillId="0" borderId="84" xfId="0" applyFont="1" applyBorder="1" applyProtection="1">
      <alignment vertical="center"/>
    </xf>
    <xf numFmtId="0" fontId="30" fillId="0" borderId="28" xfId="0" applyFont="1" applyBorder="1" applyAlignment="1" applyProtection="1">
      <alignment vertical="center"/>
    </xf>
    <xf numFmtId="0" fontId="30" fillId="0" borderId="26" xfId="0" applyFont="1" applyBorder="1" applyAlignment="1" applyProtection="1">
      <alignment vertical="center"/>
    </xf>
    <xf numFmtId="0" fontId="30" fillId="0" borderId="31" xfId="0" applyFont="1" applyBorder="1" applyAlignment="1" applyProtection="1">
      <alignment vertical="center"/>
    </xf>
    <xf numFmtId="0" fontId="30" fillId="0" borderId="92" xfId="0" applyFont="1" applyBorder="1" applyProtection="1">
      <alignment vertical="center"/>
    </xf>
    <xf numFmtId="0" fontId="30" fillId="0" borderId="84" xfId="0" applyFont="1" applyBorder="1" applyAlignment="1" applyProtection="1">
      <alignment vertical="center" shrinkToFit="1"/>
    </xf>
    <xf numFmtId="0" fontId="30" fillId="0" borderId="0" xfId="0" applyFont="1" applyAlignment="1" applyProtection="1">
      <alignment horizontal="center" vertical="center" wrapText="1"/>
    </xf>
    <xf numFmtId="0" fontId="34" fillId="0" borderId="0" xfId="0" applyFont="1" applyBorder="1" applyAlignment="1" applyProtection="1">
      <alignment vertical="top" wrapText="1"/>
    </xf>
    <xf numFmtId="0" fontId="30" fillId="0" borderId="92" xfId="0" applyFont="1" applyBorder="1" applyAlignment="1" applyProtection="1">
      <alignment horizontal="center" vertical="center"/>
    </xf>
    <xf numFmtId="176" fontId="0" fillId="0" borderId="34" xfId="0" applyNumberFormat="1" applyFill="1" applyBorder="1" applyProtection="1">
      <alignment vertical="center"/>
    </xf>
    <xf numFmtId="180" fontId="0" fillId="0" borderId="34" xfId="0" applyNumberFormat="1" applyFill="1" applyBorder="1" applyProtection="1">
      <alignment vertical="center"/>
    </xf>
    <xf numFmtId="0" fontId="31"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29" borderId="0" xfId="0" applyFill="1" applyBorder="1" applyProtection="1">
      <alignment vertical="center"/>
    </xf>
    <xf numFmtId="0" fontId="0" fillId="27" borderId="0" xfId="0" applyFill="1" applyBorder="1" applyProtection="1">
      <alignment vertical="center"/>
    </xf>
    <xf numFmtId="0" fontId="0" fillId="25" borderId="0" xfId="0" applyFill="1" applyBorder="1" applyProtection="1">
      <alignment vertical="center"/>
    </xf>
    <xf numFmtId="0" fontId="47" fillId="27" borderId="114" xfId="0" applyFont="1" applyFill="1" applyBorder="1" applyAlignment="1" applyProtection="1">
      <alignment horizontal="center" vertical="center"/>
      <protection locked="0"/>
    </xf>
    <xf numFmtId="0" fontId="47" fillId="25" borderId="114" xfId="0" applyFont="1" applyFill="1" applyBorder="1" applyAlignment="1" applyProtection="1">
      <alignment horizontal="center" vertical="center"/>
      <protection locked="0"/>
    </xf>
    <xf numFmtId="0" fontId="47" fillId="28" borderId="114" xfId="0" applyFont="1" applyFill="1" applyBorder="1" applyAlignment="1" applyProtection="1">
      <alignment horizontal="center" vertical="center"/>
      <protection locked="0"/>
    </xf>
    <xf numFmtId="0" fontId="59" fillId="27" borderId="31" xfId="0" applyFont="1" applyFill="1" applyBorder="1" applyAlignment="1" applyProtection="1">
      <alignment vertical="center"/>
      <protection locked="0"/>
    </xf>
    <xf numFmtId="0" fontId="59" fillId="27" borderId="146" xfId="0" applyFont="1" applyFill="1" applyBorder="1" applyAlignment="1" applyProtection="1">
      <alignment vertical="center"/>
      <protection locked="0"/>
    </xf>
    <xf numFmtId="0" fontId="59" fillId="27" borderId="149" xfId="0" applyFont="1" applyFill="1" applyBorder="1" applyAlignment="1" applyProtection="1">
      <alignment vertical="center"/>
      <protection locked="0"/>
    </xf>
    <xf numFmtId="0" fontId="70" fillId="27" borderId="144" xfId="0" applyFont="1" applyFill="1" applyBorder="1" applyAlignment="1" applyProtection="1">
      <alignment horizontal="center" vertical="center"/>
      <protection locked="0"/>
    </xf>
    <xf numFmtId="0" fontId="75" fillId="24" borderId="81" xfId="0" applyFont="1" applyFill="1" applyBorder="1" applyAlignment="1" applyProtection="1">
      <alignment horizontal="center" vertical="center" wrapText="1"/>
      <protection locked="0"/>
    </xf>
    <xf numFmtId="0" fontId="75" fillId="24" borderId="68" xfId="0" applyFont="1" applyFill="1" applyBorder="1" applyAlignment="1" applyProtection="1">
      <alignment horizontal="center" vertical="center" wrapText="1"/>
      <protection locked="0"/>
    </xf>
    <xf numFmtId="0" fontId="75" fillId="24" borderId="82" xfId="0" applyFont="1" applyFill="1" applyBorder="1" applyAlignment="1" applyProtection="1">
      <alignment horizontal="center" vertical="center" wrapText="1"/>
      <protection locked="0"/>
    </xf>
    <xf numFmtId="0" fontId="43" fillId="33" borderId="81" xfId="0" applyFont="1" applyFill="1" applyBorder="1" applyAlignment="1" applyProtection="1">
      <alignment horizontal="center" vertical="center" wrapText="1"/>
      <protection locked="0"/>
    </xf>
    <xf numFmtId="0" fontId="43" fillId="33" borderId="68" xfId="0" applyFont="1" applyFill="1" applyBorder="1" applyAlignment="1" applyProtection="1">
      <alignment horizontal="center" vertical="center" wrapText="1"/>
      <protection locked="0"/>
    </xf>
    <xf numFmtId="0" fontId="43" fillId="33" borderId="99" xfId="0" applyFont="1" applyFill="1" applyBorder="1" applyAlignment="1" applyProtection="1">
      <alignment horizontal="center" vertical="center" wrapText="1"/>
      <protection locked="0"/>
    </xf>
    <xf numFmtId="0" fontId="43" fillId="33" borderId="101" xfId="0" applyFont="1" applyFill="1" applyBorder="1" applyAlignment="1" applyProtection="1">
      <alignment horizontal="center" vertical="center" wrapText="1"/>
      <protection locked="0"/>
    </xf>
    <xf numFmtId="0" fontId="43" fillId="33" borderId="102" xfId="0" applyFont="1" applyFill="1" applyBorder="1" applyAlignment="1" applyProtection="1">
      <alignment horizontal="center" vertical="center" wrapText="1"/>
      <protection locked="0"/>
    </xf>
    <xf numFmtId="0" fontId="43" fillId="33" borderId="109" xfId="0" applyFont="1" applyFill="1" applyBorder="1" applyAlignment="1" applyProtection="1">
      <alignment horizontal="center" vertical="center" wrapText="1"/>
      <protection locked="0"/>
    </xf>
    <xf numFmtId="0" fontId="43" fillId="33" borderId="82" xfId="0" applyFont="1" applyFill="1" applyBorder="1" applyAlignment="1" applyProtection="1">
      <alignment horizontal="center" vertical="center" wrapText="1"/>
      <protection locked="0"/>
    </xf>
    <xf numFmtId="0" fontId="84" fillId="33" borderId="81" xfId="0" applyFont="1" applyFill="1" applyBorder="1" applyAlignment="1" applyProtection="1">
      <alignment vertical="center" wrapText="1"/>
      <protection locked="0"/>
    </xf>
    <xf numFmtId="0" fontId="84" fillId="33" borderId="68" xfId="0" applyFont="1" applyFill="1" applyBorder="1" applyAlignment="1" applyProtection="1">
      <alignment vertical="center" wrapText="1"/>
      <protection locked="0"/>
    </xf>
    <xf numFmtId="0" fontId="84" fillId="33" borderId="82" xfId="0" applyFont="1" applyFill="1" applyBorder="1" applyAlignment="1" applyProtection="1">
      <alignment vertical="center" wrapText="1"/>
      <protection locked="0"/>
    </xf>
    <xf numFmtId="0" fontId="30" fillId="0" borderId="0" xfId="0" applyFont="1" applyFill="1" applyProtection="1">
      <alignment vertical="center"/>
    </xf>
    <xf numFmtId="0" fontId="0" fillId="0" borderId="0" xfId="0" applyFont="1" applyFill="1" applyProtection="1">
      <alignment vertical="center"/>
    </xf>
    <xf numFmtId="0" fontId="0" fillId="26" borderId="0" xfId="0" applyFont="1" applyFill="1" applyProtection="1">
      <alignment vertical="center"/>
    </xf>
    <xf numFmtId="0" fontId="30" fillId="0" borderId="0" xfId="0" applyFont="1" applyFill="1" applyBorder="1" applyAlignment="1" applyProtection="1">
      <alignment vertical="center"/>
    </xf>
    <xf numFmtId="0" fontId="46" fillId="0" borderId="0" xfId="0" applyFont="1" applyFill="1" applyAlignment="1" applyProtection="1">
      <alignment vertical="center"/>
    </xf>
    <xf numFmtId="0" fontId="45" fillId="0" borderId="0" xfId="0" applyFont="1" applyFill="1" applyAlignment="1" applyProtection="1">
      <alignment horizontal="right" vertical="center"/>
    </xf>
    <xf numFmtId="0" fontId="45" fillId="0" borderId="0" xfId="0" applyFont="1" applyFill="1" applyAlignment="1" applyProtection="1">
      <alignment vertical="center"/>
    </xf>
    <xf numFmtId="0" fontId="39" fillId="0" borderId="0" xfId="0" applyFont="1" applyFill="1" applyAlignment="1" applyProtection="1">
      <alignment vertical="center"/>
    </xf>
    <xf numFmtId="0" fontId="35" fillId="0" borderId="0" xfId="0" applyFont="1" applyFill="1" applyAlignment="1" applyProtection="1">
      <alignment horizontal="right" vertical="center"/>
    </xf>
    <xf numFmtId="0" fontId="35" fillId="0" borderId="0" xfId="0" applyFont="1" applyFill="1" applyAlignment="1" applyProtection="1">
      <alignment vertical="center"/>
    </xf>
    <xf numFmtId="0" fontId="46" fillId="0" borderId="0" xfId="0" applyFont="1" applyProtection="1">
      <alignment vertical="center"/>
    </xf>
    <xf numFmtId="0" fontId="38" fillId="0" borderId="0" xfId="0" applyFont="1" applyFill="1" applyBorder="1" applyAlignment="1" applyProtection="1">
      <alignment vertical="center"/>
    </xf>
    <xf numFmtId="0" fontId="47" fillId="0" borderId="0" xfId="0" applyFont="1" applyFill="1" applyBorder="1" applyAlignment="1" applyProtection="1"/>
    <xf numFmtId="0" fontId="0" fillId="0" borderId="0" xfId="0" applyFont="1" applyFill="1" applyBorder="1" applyProtection="1">
      <alignment vertical="center"/>
    </xf>
    <xf numFmtId="0" fontId="0" fillId="26" borderId="0" xfId="0" applyFont="1" applyFill="1" applyBorder="1" applyProtection="1">
      <alignment vertical="center"/>
    </xf>
    <xf numFmtId="0" fontId="49" fillId="0" borderId="0" xfId="0" applyFont="1" applyFill="1" applyProtection="1">
      <alignment vertical="center"/>
    </xf>
    <xf numFmtId="0" fontId="49" fillId="26" borderId="0" xfId="0" applyFont="1" applyFill="1" applyProtection="1">
      <alignment vertical="center"/>
    </xf>
    <xf numFmtId="0" fontId="48" fillId="0" borderId="72" xfId="0" applyFont="1" applyFill="1" applyBorder="1" applyProtection="1">
      <alignment vertical="center"/>
    </xf>
    <xf numFmtId="0" fontId="48" fillId="0" borderId="12" xfId="0" applyFont="1" applyFill="1" applyBorder="1" applyProtection="1">
      <alignment vertical="center"/>
    </xf>
    <xf numFmtId="0" fontId="48" fillId="0" borderId="36" xfId="0" applyFont="1" applyFill="1" applyBorder="1" applyProtection="1">
      <alignment vertical="center"/>
    </xf>
    <xf numFmtId="0" fontId="48" fillId="0" borderId="11" xfId="0" applyFont="1" applyBorder="1" applyProtection="1">
      <alignment vertical="center"/>
    </xf>
    <xf numFmtId="0" fontId="49" fillId="0" borderId="0" xfId="0" applyFont="1" applyProtection="1">
      <alignment vertical="center"/>
    </xf>
    <xf numFmtId="0" fontId="50" fillId="26" borderId="0" xfId="0" applyFont="1" applyFill="1" applyProtection="1">
      <alignment vertical="center"/>
    </xf>
    <xf numFmtId="0" fontId="48" fillId="0" borderId="0" xfId="0" applyFont="1" applyFill="1" applyBorder="1" applyAlignment="1" applyProtection="1">
      <alignment horizontal="left" vertical="center" wrapText="1"/>
    </xf>
    <xf numFmtId="0" fontId="48" fillId="0" borderId="0" xfId="0" applyFont="1" applyAlignment="1" applyProtection="1">
      <alignment horizontal="left" vertical="center" wrapText="1"/>
    </xf>
    <xf numFmtId="0" fontId="48" fillId="0" borderId="41" xfId="0" applyFont="1" applyFill="1" applyBorder="1" applyAlignment="1" applyProtection="1">
      <alignment horizontal="left" vertical="center" wrapText="1"/>
    </xf>
    <xf numFmtId="0" fontId="48" fillId="0" borderId="42" xfId="0" applyFont="1" applyFill="1" applyBorder="1" applyAlignment="1" applyProtection="1">
      <alignment horizontal="left" vertical="center" wrapText="1"/>
    </xf>
    <xf numFmtId="0" fontId="48" fillId="0" borderId="43" xfId="0" applyFont="1" applyBorder="1" applyAlignment="1" applyProtection="1">
      <alignment horizontal="left" vertical="center" wrapText="1"/>
    </xf>
    <xf numFmtId="0" fontId="51" fillId="0" borderId="34" xfId="0" applyFont="1" applyFill="1" applyBorder="1" applyProtection="1">
      <alignment vertical="center"/>
    </xf>
    <xf numFmtId="0" fontId="48" fillId="0" borderId="37" xfId="0" applyFont="1" applyBorder="1" applyAlignment="1" applyProtection="1">
      <alignment horizontal="left" vertical="center" wrapText="1"/>
    </xf>
    <xf numFmtId="0" fontId="30" fillId="0" borderId="34" xfId="0" applyFont="1" applyFill="1" applyBorder="1" applyProtection="1">
      <alignment vertical="center"/>
    </xf>
    <xf numFmtId="0" fontId="52" fillId="26" borderId="0" xfId="0" applyFont="1" applyFill="1" applyProtection="1">
      <alignment vertical="center"/>
    </xf>
    <xf numFmtId="0" fontId="30" fillId="0" borderId="98" xfId="0" applyFont="1" applyFill="1" applyBorder="1" applyProtection="1">
      <alignment vertical="center"/>
    </xf>
    <xf numFmtId="0" fontId="44" fillId="0" borderId="96" xfId="0" applyFont="1" applyFill="1" applyBorder="1" applyAlignment="1" applyProtection="1">
      <alignment vertical="center" wrapText="1"/>
    </xf>
    <xf numFmtId="0" fontId="44" fillId="0" borderId="97" xfId="0" applyFont="1" applyFill="1" applyBorder="1" applyAlignment="1" applyProtection="1">
      <alignment vertical="center" wrapText="1"/>
    </xf>
    <xf numFmtId="0" fontId="0" fillId="0" borderId="0" xfId="0" applyFont="1" applyProtection="1">
      <alignment vertical="center"/>
    </xf>
    <xf numFmtId="49" fontId="38" fillId="0" borderId="0" xfId="0" applyNumberFormat="1" applyFont="1" applyFill="1" applyAlignment="1" applyProtection="1">
      <alignment horizontal="left" vertical="center"/>
    </xf>
    <xf numFmtId="49" fontId="47" fillId="0" borderId="0" xfId="0" applyNumberFormat="1" applyFont="1" applyFill="1" applyAlignment="1" applyProtection="1">
      <alignment horizontal="left" vertical="center"/>
    </xf>
    <xf numFmtId="49" fontId="44" fillId="0" borderId="0" xfId="0" applyNumberFormat="1" applyFont="1" applyFill="1" applyAlignment="1" applyProtection="1">
      <alignment horizontal="center" vertical="center"/>
    </xf>
    <xf numFmtId="49" fontId="44" fillId="0" borderId="0" xfId="0" applyNumberFormat="1" applyFont="1" applyFill="1" applyAlignment="1" applyProtection="1">
      <alignment horizontal="left" vertical="center"/>
    </xf>
    <xf numFmtId="0" fontId="26" fillId="0" borderId="0" xfId="0" applyFont="1" applyFill="1" applyAlignment="1" applyProtection="1">
      <alignment horizontal="center" vertical="center"/>
    </xf>
    <xf numFmtId="0" fontId="48" fillId="0" borderId="0" xfId="0" applyFont="1" applyFill="1" applyProtection="1">
      <alignment vertical="center"/>
    </xf>
    <xf numFmtId="0" fontId="30" fillId="0" borderId="0" xfId="0" applyFont="1" applyFill="1" applyAlignment="1" applyProtection="1">
      <alignment vertical="center"/>
    </xf>
    <xf numFmtId="0" fontId="47" fillId="0" borderId="0" xfId="0" applyFont="1" applyFill="1" applyProtection="1">
      <alignment vertical="center"/>
    </xf>
    <xf numFmtId="0" fontId="26" fillId="0" borderId="12" xfId="0" applyFont="1" applyFill="1" applyBorder="1" applyProtection="1">
      <alignment vertical="center"/>
    </xf>
    <xf numFmtId="0" fontId="41" fillId="0" borderId="36" xfId="0" applyFont="1" applyFill="1" applyBorder="1" applyAlignment="1" applyProtection="1">
      <alignment vertical="center"/>
    </xf>
    <xf numFmtId="0" fontId="54" fillId="0" borderId="36" xfId="0" applyFont="1" applyFill="1" applyBorder="1" applyAlignment="1" applyProtection="1">
      <alignment vertical="center"/>
    </xf>
    <xf numFmtId="0" fontId="54" fillId="0" borderId="11" xfId="0" applyFont="1" applyFill="1" applyBorder="1" applyAlignment="1" applyProtection="1">
      <alignment vertical="center"/>
    </xf>
    <xf numFmtId="0" fontId="54" fillId="0" borderId="135" xfId="0" applyFont="1" applyFill="1" applyBorder="1" applyProtection="1">
      <alignment vertical="center"/>
    </xf>
    <xf numFmtId="0" fontId="54" fillId="0" borderId="30" xfId="0" applyFont="1" applyFill="1" applyBorder="1" applyProtection="1">
      <alignment vertical="center"/>
    </xf>
    <xf numFmtId="0" fontId="47" fillId="0" borderId="0" xfId="0" applyFont="1" applyProtection="1">
      <alignment vertical="center"/>
    </xf>
    <xf numFmtId="0" fontId="41" fillId="0" borderId="0" xfId="0" applyFont="1" applyFill="1" applyBorder="1" applyAlignment="1" applyProtection="1">
      <alignment horizontal="right" vertical="center"/>
    </xf>
    <xf numFmtId="0" fontId="39" fillId="0" borderId="0" xfId="0" applyFont="1" applyFill="1" applyBorder="1" applyAlignment="1" applyProtection="1">
      <alignment horizontal="right" vertical="center"/>
    </xf>
    <xf numFmtId="0" fontId="48" fillId="0" borderId="0" xfId="0" applyFont="1" applyFill="1" applyBorder="1" applyAlignment="1" applyProtection="1">
      <alignment horizontal="center" vertical="center"/>
    </xf>
    <xf numFmtId="176" fontId="39" fillId="0" borderId="0" xfId="0" applyNumberFormat="1" applyFont="1" applyFill="1" applyBorder="1" applyAlignment="1" applyProtection="1">
      <alignment horizontal="right" vertical="center"/>
    </xf>
    <xf numFmtId="0" fontId="56" fillId="30" borderId="114" xfId="0" applyFont="1" applyFill="1" applyBorder="1" applyAlignment="1" applyProtection="1">
      <alignment horizontal="center" vertical="center"/>
    </xf>
    <xf numFmtId="0" fontId="54" fillId="0" borderId="132" xfId="0" applyFont="1" applyFill="1" applyBorder="1" applyProtection="1">
      <alignment vertical="center"/>
    </xf>
    <xf numFmtId="0" fontId="54" fillId="0" borderId="108" xfId="0" applyFont="1" applyBorder="1" applyProtection="1">
      <alignment vertical="center"/>
    </xf>
    <xf numFmtId="0" fontId="54" fillId="0" borderId="36" xfId="0" applyFont="1" applyFill="1" applyBorder="1" applyProtection="1">
      <alignment vertical="center"/>
    </xf>
    <xf numFmtId="0" fontId="54" fillId="0" borderId="11" xfId="0" applyFont="1" applyBorder="1" applyProtection="1">
      <alignment vertical="center"/>
    </xf>
    <xf numFmtId="0" fontId="54" fillId="0" borderId="0" xfId="0" applyFont="1" applyBorder="1" applyProtection="1">
      <alignment vertical="center"/>
    </xf>
    <xf numFmtId="0" fontId="26" fillId="0" borderId="0" xfId="0" applyFont="1" applyFill="1" applyProtection="1">
      <alignment vertical="center"/>
    </xf>
    <xf numFmtId="0" fontId="26" fillId="0" borderId="0" xfId="0" applyFont="1" applyFill="1" applyAlignment="1" applyProtection="1">
      <alignment horizontal="left" vertical="top" wrapText="1"/>
    </xf>
    <xf numFmtId="0" fontId="26" fillId="0" borderId="0" xfId="0" applyFont="1" applyFill="1" applyAlignment="1" applyProtection="1">
      <alignment horizontal="left" vertical="top"/>
    </xf>
    <xf numFmtId="0" fontId="47" fillId="0" borderId="0" xfId="0" applyFont="1" applyBorder="1" applyProtection="1">
      <alignment vertical="center"/>
    </xf>
    <xf numFmtId="0" fontId="48" fillId="0" borderId="0" xfId="0" applyFont="1" applyFill="1" applyBorder="1" applyProtection="1">
      <alignment vertical="center"/>
    </xf>
    <xf numFmtId="0" fontId="44" fillId="26" borderId="0" xfId="0" applyFont="1" applyFill="1" applyBorder="1" applyAlignment="1" applyProtection="1">
      <alignment vertical="center"/>
    </xf>
    <xf numFmtId="0" fontId="44" fillId="0" borderId="0" xfId="0" applyFont="1" applyFill="1" applyBorder="1" applyAlignment="1" applyProtection="1">
      <alignment vertical="center"/>
    </xf>
    <xf numFmtId="0" fontId="41" fillId="0" borderId="0" xfId="0" applyFont="1" applyFill="1" applyAlignment="1" applyProtection="1">
      <alignment vertical="center"/>
    </xf>
    <xf numFmtId="0" fontId="0" fillId="0" borderId="0" xfId="0" applyFont="1" applyFill="1" applyAlignment="1" applyProtection="1">
      <alignment vertical="center"/>
    </xf>
    <xf numFmtId="49" fontId="38" fillId="0" borderId="0" xfId="0" applyNumberFormat="1" applyFont="1" applyFill="1" applyProtection="1">
      <alignment vertical="center"/>
    </xf>
    <xf numFmtId="0" fontId="48" fillId="26" borderId="93" xfId="0" applyFont="1" applyFill="1" applyBorder="1" applyAlignment="1" applyProtection="1">
      <alignment vertical="center"/>
    </xf>
    <xf numFmtId="0" fontId="0" fillId="0" borderId="36" xfId="0" applyFont="1" applyFill="1" applyBorder="1" applyProtection="1">
      <alignment vertical="center"/>
    </xf>
    <xf numFmtId="0" fontId="41" fillId="26" borderId="61" xfId="0" applyFont="1" applyFill="1" applyBorder="1" applyAlignment="1" applyProtection="1">
      <alignment vertical="center"/>
    </xf>
    <xf numFmtId="0" fontId="48" fillId="26" borderId="61" xfId="0" applyFont="1" applyFill="1" applyBorder="1" applyAlignment="1" applyProtection="1">
      <alignment vertical="center"/>
    </xf>
    <xf numFmtId="0" fontId="48" fillId="26" borderId="21" xfId="0" applyFont="1" applyFill="1" applyBorder="1" applyAlignment="1" applyProtection="1">
      <alignment vertical="center"/>
    </xf>
    <xf numFmtId="0" fontId="41" fillId="26" borderId="15" xfId="0" applyFont="1" applyFill="1" applyBorder="1" applyAlignment="1" applyProtection="1">
      <alignment vertical="center"/>
    </xf>
    <xf numFmtId="0" fontId="42" fillId="30" borderId="114" xfId="0" applyFont="1" applyFill="1" applyBorder="1" applyAlignment="1" applyProtection="1">
      <alignment horizontal="center" vertical="center"/>
    </xf>
    <xf numFmtId="0" fontId="48" fillId="0" borderId="12" xfId="0" applyFont="1" applyFill="1" applyBorder="1" applyAlignment="1" applyProtection="1">
      <alignment vertical="center"/>
    </xf>
    <xf numFmtId="0" fontId="48" fillId="0" borderId="36" xfId="0" applyFont="1" applyFill="1" applyBorder="1" applyAlignment="1" applyProtection="1">
      <alignment vertical="center"/>
    </xf>
    <xf numFmtId="0" fontId="48" fillId="0" borderId="21" xfId="0" applyFont="1" applyFill="1" applyBorder="1" applyAlignment="1" applyProtection="1">
      <alignment vertical="center"/>
    </xf>
    <xf numFmtId="0" fontId="48" fillId="0" borderId="85" xfId="0" applyFont="1" applyFill="1" applyBorder="1" applyProtection="1">
      <alignment vertical="center"/>
    </xf>
    <xf numFmtId="0" fontId="48" fillId="0" borderId="24" xfId="0" applyFont="1" applyFill="1" applyBorder="1" applyProtection="1">
      <alignment vertical="center"/>
    </xf>
    <xf numFmtId="0" fontId="48" fillId="0" borderId="24" xfId="0" applyFont="1" applyFill="1" applyBorder="1" applyAlignment="1" applyProtection="1">
      <alignment horizontal="center" vertical="center"/>
    </xf>
    <xf numFmtId="0" fontId="48" fillId="0" borderId="25" xfId="0" applyFont="1" applyBorder="1" applyProtection="1">
      <alignment vertical="center"/>
    </xf>
    <xf numFmtId="0" fontId="54" fillId="26" borderId="0" xfId="0" applyFont="1" applyFill="1" applyAlignment="1" applyProtection="1">
      <alignment vertical="center"/>
    </xf>
    <xf numFmtId="0" fontId="41" fillId="0" borderId="24" xfId="0" applyFont="1" applyFill="1" applyBorder="1" applyAlignment="1" applyProtection="1">
      <alignment vertical="center"/>
    </xf>
    <xf numFmtId="0" fontId="48" fillId="0" borderId="24" xfId="0" applyFont="1" applyFill="1" applyBorder="1" applyAlignment="1" applyProtection="1">
      <alignment vertical="center"/>
    </xf>
    <xf numFmtId="0" fontId="48" fillId="0" borderId="18" xfId="0" applyFont="1" applyFill="1" applyBorder="1" applyAlignment="1" applyProtection="1">
      <alignment vertical="center"/>
    </xf>
    <xf numFmtId="0" fontId="41" fillId="0" borderId="18" xfId="0" applyFont="1" applyFill="1" applyBorder="1" applyAlignment="1" applyProtection="1">
      <alignment vertical="center"/>
    </xf>
    <xf numFmtId="0" fontId="49" fillId="0" borderId="67" xfId="0" applyFont="1" applyFill="1" applyBorder="1" applyProtection="1">
      <alignment vertical="center"/>
    </xf>
    <xf numFmtId="0" fontId="41" fillId="0" borderId="120" xfId="0" applyFont="1" applyFill="1" applyBorder="1" applyAlignment="1" applyProtection="1">
      <alignment vertical="center"/>
    </xf>
    <xf numFmtId="0" fontId="44" fillId="0" borderId="21" xfId="0" applyFont="1" applyFill="1" applyBorder="1" applyAlignment="1" applyProtection="1">
      <alignment vertical="center"/>
    </xf>
    <xf numFmtId="0" fontId="48" fillId="0" borderId="0" xfId="0" applyFont="1" applyFill="1" applyBorder="1" applyAlignment="1" applyProtection="1">
      <alignment vertical="center"/>
    </xf>
    <xf numFmtId="0" fontId="48" fillId="0" borderId="38" xfId="0" applyFont="1" applyBorder="1" applyProtection="1">
      <alignment vertical="center"/>
    </xf>
    <xf numFmtId="0" fontId="41" fillId="0" borderId="0" xfId="0" applyFont="1" applyFill="1" applyBorder="1" applyAlignment="1" applyProtection="1">
      <alignment vertical="center"/>
    </xf>
    <xf numFmtId="0" fontId="41" fillId="0" borderId="37" xfId="0" applyFont="1" applyBorder="1" applyProtection="1">
      <alignment vertical="center"/>
    </xf>
    <xf numFmtId="0" fontId="41" fillId="0" borderId="34" xfId="0" applyFont="1" applyFill="1" applyBorder="1" applyAlignment="1" applyProtection="1">
      <alignment vertical="center"/>
    </xf>
    <xf numFmtId="0" fontId="44" fillId="0" borderId="0" xfId="0" applyFont="1" applyFill="1" applyBorder="1" applyProtection="1">
      <alignment vertical="center"/>
    </xf>
    <xf numFmtId="0" fontId="41" fillId="0" borderId="0" xfId="0" applyFont="1" applyFill="1" applyBorder="1" applyAlignment="1" applyProtection="1">
      <alignment horizontal="center" vertical="center"/>
    </xf>
    <xf numFmtId="0" fontId="44" fillId="0" borderId="33" xfId="0" applyFont="1" applyFill="1" applyBorder="1" applyAlignment="1" applyProtection="1">
      <alignment vertical="center"/>
    </xf>
    <xf numFmtId="0" fontId="48" fillId="0" borderId="16" xfId="0" applyFont="1" applyBorder="1" applyProtection="1">
      <alignment vertical="center"/>
    </xf>
    <xf numFmtId="0" fontId="41" fillId="0" borderId="17" xfId="0" applyFont="1" applyFill="1" applyBorder="1" applyAlignment="1" applyProtection="1">
      <alignment horizontal="left" vertical="center"/>
    </xf>
    <xf numFmtId="0" fontId="48" fillId="0" borderId="18" xfId="0" applyFont="1" applyFill="1" applyBorder="1" applyAlignment="1" applyProtection="1">
      <alignment horizontal="center" vertical="center"/>
    </xf>
    <xf numFmtId="0" fontId="41" fillId="0" borderId="31" xfId="0" applyFont="1" applyFill="1" applyBorder="1" applyAlignment="1" applyProtection="1">
      <alignment horizontal="center" vertical="center"/>
    </xf>
    <xf numFmtId="0" fontId="41" fillId="0" borderId="31" xfId="0" applyFont="1" applyFill="1" applyBorder="1" applyAlignment="1" applyProtection="1">
      <alignment horizontal="left" vertical="center"/>
    </xf>
    <xf numFmtId="0" fontId="48" fillId="0" borderId="31" xfId="0" applyFont="1" applyFill="1" applyBorder="1" applyAlignment="1" applyProtection="1">
      <alignment horizontal="center" vertical="center"/>
    </xf>
    <xf numFmtId="0" fontId="48" fillId="0" borderId="32" xfId="0" applyFont="1" applyBorder="1" applyAlignment="1" applyProtection="1">
      <alignment horizontal="center" vertical="center"/>
    </xf>
    <xf numFmtId="0" fontId="41" fillId="0" borderId="0" xfId="0" applyFont="1" applyFill="1" applyBorder="1" applyAlignment="1" applyProtection="1">
      <alignment vertical="center" wrapText="1"/>
    </xf>
    <xf numFmtId="0" fontId="41" fillId="0" borderId="0" xfId="0" applyFont="1" applyFill="1" applyBorder="1" applyAlignment="1" applyProtection="1">
      <alignment horizontal="left" vertical="center"/>
    </xf>
    <xf numFmtId="0" fontId="44" fillId="0" borderId="0" xfId="0" applyFont="1" applyFill="1" applyBorder="1" applyAlignment="1" applyProtection="1">
      <alignment horizontal="center" vertical="center"/>
    </xf>
    <xf numFmtId="0" fontId="48" fillId="0" borderId="0" xfId="0" applyFont="1" applyBorder="1" applyAlignment="1" applyProtection="1">
      <alignment horizontal="center" vertical="center"/>
    </xf>
    <xf numFmtId="49" fontId="39" fillId="0" borderId="0" xfId="0" applyNumberFormat="1" applyFont="1" applyFill="1" applyAlignment="1" applyProtection="1">
      <alignment horizontal="left" vertical="center"/>
    </xf>
    <xf numFmtId="0" fontId="39" fillId="0" borderId="0" xfId="0" applyFont="1" applyFill="1" applyBorder="1" applyAlignment="1" applyProtection="1">
      <alignment vertical="center" wrapText="1"/>
    </xf>
    <xf numFmtId="0" fontId="39" fillId="0" borderId="0" xfId="0" applyFont="1" applyFill="1" applyProtection="1">
      <alignment vertical="center"/>
    </xf>
    <xf numFmtId="0" fontId="34" fillId="0" borderId="0" xfId="0" applyFont="1" applyFill="1" applyProtection="1">
      <alignment vertical="center"/>
    </xf>
    <xf numFmtId="49" fontId="34" fillId="26" borderId="0" xfId="0" applyNumberFormat="1" applyFont="1" applyFill="1" applyAlignment="1" applyProtection="1">
      <alignment horizontal="left" vertical="center"/>
    </xf>
    <xf numFmtId="0" fontId="34" fillId="26" borderId="0" xfId="0" applyFont="1" applyFill="1" applyProtection="1">
      <alignment vertical="center"/>
    </xf>
    <xf numFmtId="0" fontId="26" fillId="0" borderId="0" xfId="0" applyFont="1" applyProtection="1">
      <alignment vertical="center"/>
    </xf>
    <xf numFmtId="0" fontId="26" fillId="26" borderId="0" xfId="0" applyFont="1" applyFill="1" applyBorder="1" applyAlignment="1" applyProtection="1">
      <alignment vertical="center"/>
    </xf>
    <xf numFmtId="0" fontId="26" fillId="26" borderId="0" xfId="0" applyFont="1" applyFill="1" applyProtection="1">
      <alignment vertical="center"/>
    </xf>
    <xf numFmtId="0" fontId="63" fillId="0" borderId="40" xfId="0" applyFont="1" applyFill="1" applyBorder="1" applyAlignment="1" applyProtection="1">
      <alignment vertical="center"/>
    </xf>
    <xf numFmtId="0" fontId="63" fillId="0" borderId="44" xfId="0" applyFont="1" applyFill="1" applyBorder="1" applyAlignment="1" applyProtection="1">
      <alignment vertical="center"/>
    </xf>
    <xf numFmtId="0" fontId="63" fillId="0" borderId="21" xfId="0" applyFont="1" applyFill="1" applyBorder="1" applyAlignment="1" applyProtection="1">
      <alignment vertical="center"/>
    </xf>
    <xf numFmtId="0" fontId="44" fillId="0" borderId="26" xfId="0" applyFont="1" applyFill="1" applyBorder="1" applyAlignment="1" applyProtection="1">
      <alignment vertical="center"/>
    </xf>
    <xf numFmtId="0" fontId="48" fillId="0" borderId="31" xfId="0" applyFont="1" applyFill="1" applyBorder="1" applyProtection="1">
      <alignment vertical="center"/>
    </xf>
    <xf numFmtId="0" fontId="41" fillId="0" borderId="31" xfId="0" applyFont="1" applyFill="1" applyBorder="1" applyAlignment="1" applyProtection="1">
      <alignment vertical="center"/>
    </xf>
    <xf numFmtId="0" fontId="48" fillId="0" borderId="31" xfId="0" applyFont="1" applyFill="1" applyBorder="1" applyAlignment="1" applyProtection="1">
      <alignment vertical="center"/>
    </xf>
    <xf numFmtId="0" fontId="63" fillId="0" borderId="33" xfId="0" applyFont="1" applyFill="1" applyBorder="1" applyAlignment="1" applyProtection="1">
      <alignment vertical="center"/>
    </xf>
    <xf numFmtId="0" fontId="41" fillId="0" borderId="40" xfId="0" applyFont="1" applyFill="1" applyBorder="1" applyAlignment="1" applyProtection="1">
      <alignment horizontal="center" vertical="center"/>
    </xf>
    <xf numFmtId="0" fontId="41" fillId="0" borderId="21" xfId="0" applyFont="1" applyFill="1" applyBorder="1" applyAlignment="1" applyProtection="1">
      <alignment vertical="center"/>
    </xf>
    <xf numFmtId="176" fontId="41" fillId="0" borderId="0" xfId="0" applyNumberFormat="1" applyFont="1" applyFill="1" applyBorder="1" applyAlignment="1" applyProtection="1">
      <alignment vertical="center" wrapText="1"/>
    </xf>
    <xf numFmtId="0" fontId="44" fillId="0" borderId="16" xfId="0" applyFont="1" applyBorder="1" applyProtection="1">
      <alignment vertical="center"/>
    </xf>
    <xf numFmtId="0" fontId="26" fillId="0" borderId="0" xfId="0" applyFont="1" applyAlignment="1" applyProtection="1">
      <alignment vertical="center" wrapText="1"/>
    </xf>
    <xf numFmtId="0" fontId="26" fillId="26" borderId="0" xfId="0" applyFont="1" applyFill="1" applyBorder="1" applyAlignment="1" applyProtection="1">
      <alignment vertical="center" wrapText="1"/>
    </xf>
    <xf numFmtId="0" fontId="41" fillId="0" borderId="73" xfId="0" applyFont="1" applyFill="1" applyBorder="1" applyAlignment="1" applyProtection="1">
      <alignment horizontal="center" vertical="center"/>
    </xf>
    <xf numFmtId="0" fontId="41" fillId="0" borderId="51" xfId="0" applyFont="1" applyFill="1" applyBorder="1" applyAlignment="1" applyProtection="1">
      <alignment vertical="center"/>
    </xf>
    <xf numFmtId="176" fontId="41" fillId="0" borderId="51" xfId="0" applyNumberFormat="1" applyFont="1" applyFill="1" applyBorder="1" applyAlignment="1" applyProtection="1">
      <alignment vertical="center" wrapText="1"/>
    </xf>
    <xf numFmtId="0" fontId="48" fillId="0" borderId="51" xfId="0" applyFont="1" applyFill="1" applyBorder="1" applyAlignment="1" applyProtection="1">
      <alignment vertical="center"/>
    </xf>
    <xf numFmtId="0" fontId="48" fillId="0" borderId="51" xfId="0" applyFont="1" applyFill="1" applyBorder="1" applyProtection="1">
      <alignment vertical="center"/>
    </xf>
    <xf numFmtId="0" fontId="44" fillId="0" borderId="51" xfId="0" applyFont="1" applyFill="1" applyBorder="1" applyAlignment="1" applyProtection="1">
      <alignment vertical="center"/>
    </xf>
    <xf numFmtId="0" fontId="44" fillId="0" borderId="64" xfId="0" applyFont="1" applyBorder="1" applyProtection="1">
      <alignment vertical="center"/>
    </xf>
    <xf numFmtId="0" fontId="63" fillId="0" borderId="17" xfId="0" applyFont="1" applyFill="1" applyBorder="1" applyAlignment="1" applyProtection="1">
      <alignment vertical="center"/>
    </xf>
    <xf numFmtId="0" fontId="41" fillId="0" borderId="17" xfId="0" applyFont="1" applyFill="1" applyBorder="1" applyAlignment="1" applyProtection="1">
      <alignment horizontal="center" vertical="center"/>
    </xf>
    <xf numFmtId="0" fontId="41" fillId="0" borderId="152" xfId="0" applyFont="1" applyFill="1" applyBorder="1" applyAlignment="1" applyProtection="1">
      <alignment vertical="center"/>
    </xf>
    <xf numFmtId="0" fontId="41" fillId="0" borderId="18" xfId="0" applyFont="1" applyFill="1" applyBorder="1" applyAlignment="1" applyProtection="1">
      <alignment vertical="center" wrapText="1"/>
    </xf>
    <xf numFmtId="176" fontId="41" fillId="0" borderId="18" xfId="0" applyNumberFormat="1" applyFont="1" applyFill="1" applyBorder="1" applyAlignment="1" applyProtection="1">
      <alignment vertical="center" wrapText="1"/>
    </xf>
    <xf numFmtId="0" fontId="44" fillId="0" borderId="18" xfId="0" applyFont="1" applyFill="1" applyBorder="1" applyAlignment="1" applyProtection="1">
      <alignment vertical="center"/>
    </xf>
    <xf numFmtId="0" fontId="44" fillId="0" borderId="66" xfId="0" applyFont="1" applyBorder="1" applyProtection="1">
      <alignment vertical="center"/>
    </xf>
    <xf numFmtId="0" fontId="63" fillId="0" borderId="36" xfId="0" applyFont="1" applyFill="1" applyBorder="1" applyAlignment="1" applyProtection="1">
      <alignment vertical="center"/>
    </xf>
    <xf numFmtId="0" fontId="44" fillId="0" borderId="0" xfId="0" applyFont="1" applyBorder="1" applyProtection="1">
      <alignment vertical="center"/>
    </xf>
    <xf numFmtId="0" fontId="63" fillId="0" borderId="14" xfId="0" applyFont="1" applyFill="1" applyBorder="1" applyAlignment="1" applyProtection="1">
      <alignment vertical="center"/>
    </xf>
    <xf numFmtId="0" fontId="51" fillId="0" borderId="36" xfId="0" applyFont="1" applyFill="1" applyBorder="1" applyAlignment="1" applyProtection="1">
      <alignment vertical="center"/>
    </xf>
    <xf numFmtId="0" fontId="51" fillId="0" borderId="67" xfId="0" applyFont="1" applyFill="1" applyBorder="1" applyAlignment="1" applyProtection="1">
      <alignment vertical="center"/>
    </xf>
    <xf numFmtId="176" fontId="49" fillId="0" borderId="0" xfId="0" applyNumberFormat="1" applyFont="1" applyProtection="1">
      <alignment vertical="center"/>
    </xf>
    <xf numFmtId="0" fontId="41" fillId="0" borderId="123" xfId="0" applyFont="1" applyFill="1" applyBorder="1" applyAlignment="1" applyProtection="1">
      <alignment horizontal="center" vertical="center"/>
    </xf>
    <xf numFmtId="0" fontId="64" fillId="26" borderId="0" xfId="0" applyFont="1" applyFill="1" applyBorder="1" applyAlignment="1" applyProtection="1">
      <alignment vertical="center" wrapText="1"/>
    </xf>
    <xf numFmtId="0" fontId="66" fillId="0" borderId="0" xfId="0" applyFont="1" applyAlignment="1" applyProtection="1">
      <alignment vertical="center" wrapText="1"/>
    </xf>
    <xf numFmtId="0" fontId="66" fillId="26" borderId="0" xfId="0" applyFont="1" applyFill="1" applyBorder="1" applyAlignment="1" applyProtection="1">
      <alignment vertical="center" wrapText="1"/>
    </xf>
    <xf numFmtId="0" fontId="41" fillId="0" borderId="39" xfId="0" applyFont="1" applyFill="1" applyBorder="1" applyAlignment="1" applyProtection="1">
      <alignment vertical="center"/>
    </xf>
    <xf numFmtId="0" fontId="67" fillId="0" borderId="0" xfId="0" applyFont="1" applyFill="1" applyBorder="1" applyAlignment="1" applyProtection="1">
      <alignment vertical="center" wrapText="1"/>
    </xf>
    <xf numFmtId="0" fontId="67" fillId="0" borderId="37" xfId="0" applyFont="1" applyBorder="1" applyAlignment="1" applyProtection="1">
      <alignment vertical="center" wrapText="1"/>
    </xf>
    <xf numFmtId="0" fontId="54" fillId="26" borderId="0" xfId="0" applyFont="1" applyFill="1" applyBorder="1" applyAlignment="1" applyProtection="1">
      <alignment vertical="center" wrapText="1"/>
    </xf>
    <xf numFmtId="0" fontId="63" fillId="0" borderId="84" xfId="0" applyFont="1" applyFill="1" applyBorder="1" applyAlignment="1" applyProtection="1">
      <alignment vertical="center"/>
    </xf>
    <xf numFmtId="0" fontId="41" fillId="0" borderId="121" xfId="0" applyFont="1" applyFill="1" applyBorder="1" applyAlignment="1" applyProtection="1">
      <alignment horizontal="center" vertical="center"/>
    </xf>
    <xf numFmtId="0" fontId="41" fillId="0" borderId="65" xfId="0" applyFont="1" applyFill="1" applyBorder="1" applyAlignment="1" applyProtection="1">
      <alignment vertical="center" wrapText="1"/>
    </xf>
    <xf numFmtId="0" fontId="44" fillId="0" borderId="19" xfId="0" applyFont="1" applyBorder="1" applyProtection="1">
      <alignment vertical="center"/>
    </xf>
    <xf numFmtId="0" fontId="48" fillId="0" borderId="0" xfId="0" applyFont="1" applyFill="1" applyBorder="1" applyAlignment="1" applyProtection="1">
      <alignment horizontal="left" vertical="center"/>
    </xf>
    <xf numFmtId="0" fontId="48" fillId="0" borderId="0" xfId="0" applyFont="1" applyAlignment="1" applyProtection="1">
      <alignment horizontal="center" vertical="center"/>
    </xf>
    <xf numFmtId="0" fontId="49" fillId="26" borderId="0" xfId="0" applyFont="1" applyFill="1" applyBorder="1" applyAlignment="1" applyProtection="1">
      <alignment horizontal="center" vertical="center"/>
    </xf>
    <xf numFmtId="0" fontId="68" fillId="0" borderId="21" xfId="0" applyFont="1" applyFill="1" applyBorder="1" applyAlignment="1" applyProtection="1">
      <alignment vertical="center"/>
    </xf>
    <xf numFmtId="0" fontId="69" fillId="0" borderId="31" xfId="0" applyFont="1" applyFill="1" applyBorder="1" applyAlignment="1" applyProtection="1">
      <alignment vertical="center"/>
    </xf>
    <xf numFmtId="0" fontId="65" fillId="0" borderId="147" xfId="0" applyFont="1" applyFill="1" applyBorder="1" applyAlignment="1" applyProtection="1">
      <alignment horizontal="center" vertical="center"/>
    </xf>
    <xf numFmtId="0" fontId="65" fillId="0" borderId="50" xfId="0" applyFont="1" applyFill="1" applyBorder="1" applyAlignment="1" applyProtection="1">
      <alignment horizontal="center" vertical="center"/>
    </xf>
    <xf numFmtId="0" fontId="49" fillId="0" borderId="0" xfId="0" applyFont="1" applyBorder="1" applyAlignment="1" applyProtection="1">
      <alignment vertical="top"/>
    </xf>
    <xf numFmtId="0" fontId="26" fillId="26" borderId="0" xfId="0" applyFont="1" applyFill="1" applyBorder="1" applyAlignment="1" applyProtection="1">
      <alignment horizontal="left" vertical="center" wrapText="1"/>
    </xf>
    <xf numFmtId="0" fontId="65" fillId="0" borderId="150" xfId="0" applyFont="1" applyFill="1" applyBorder="1" applyAlignment="1" applyProtection="1">
      <alignment horizontal="center" vertical="center"/>
    </xf>
    <xf numFmtId="0" fontId="49" fillId="0" borderId="0" xfId="0" applyFont="1" applyBorder="1" applyAlignment="1" applyProtection="1">
      <alignment vertical="center"/>
    </xf>
    <xf numFmtId="0" fontId="49" fillId="26" borderId="0" xfId="0" applyFont="1" applyFill="1" applyAlignment="1" applyProtection="1">
      <alignment vertical="center"/>
    </xf>
    <xf numFmtId="0" fontId="49" fillId="0" borderId="0" xfId="0" applyFont="1" applyFill="1" applyAlignment="1" applyProtection="1">
      <alignment vertical="center"/>
    </xf>
    <xf numFmtId="0" fontId="44" fillId="0" borderId="0" xfId="0" applyFont="1" applyFill="1" applyBorder="1" applyAlignment="1" applyProtection="1">
      <alignment vertical="center" wrapText="1"/>
    </xf>
    <xf numFmtId="0" fontId="44" fillId="0" borderId="0" xfId="0" applyFont="1" applyFill="1" applyBorder="1" applyAlignment="1" applyProtection="1">
      <alignment horizontal="left" vertical="top" wrapText="1"/>
    </xf>
    <xf numFmtId="0" fontId="44" fillId="0" borderId="0" xfId="0" applyFont="1" applyAlignment="1" applyProtection="1">
      <alignment horizontal="left" vertical="top" wrapText="1"/>
    </xf>
    <xf numFmtId="0" fontId="44" fillId="0" borderId="0" xfId="0" applyFont="1" applyFill="1" applyAlignment="1" applyProtection="1">
      <alignment horizontal="center" vertical="center"/>
    </xf>
    <xf numFmtId="0" fontId="26" fillId="0" borderId="0" xfId="0" applyFont="1" applyFill="1" applyAlignment="1" applyProtection="1">
      <alignment horizontal="center" vertical="top"/>
    </xf>
    <xf numFmtId="0" fontId="26" fillId="0" borderId="0" xfId="0" applyFont="1" applyFill="1" applyAlignment="1" applyProtection="1">
      <alignment horizontal="left" vertical="center" wrapText="1"/>
    </xf>
    <xf numFmtId="0" fontId="41" fillId="26" borderId="11" xfId="0" applyFont="1" applyFill="1" applyBorder="1" applyAlignment="1" applyProtection="1">
      <alignment vertical="center"/>
    </xf>
    <xf numFmtId="0" fontId="48" fillId="26" borderId="14" xfId="0" applyFont="1" applyFill="1" applyBorder="1" applyAlignment="1" applyProtection="1">
      <alignment vertical="center"/>
    </xf>
    <xf numFmtId="0" fontId="48" fillId="26" borderId="36" xfId="0" applyFont="1" applyFill="1" applyBorder="1" applyAlignment="1" applyProtection="1">
      <alignment vertical="center"/>
    </xf>
    <xf numFmtId="0" fontId="30" fillId="26" borderId="36" xfId="0" applyFont="1" applyFill="1" applyBorder="1" applyAlignment="1" applyProtection="1">
      <alignment vertical="center"/>
    </xf>
    <xf numFmtId="0" fontId="48" fillId="26" borderId="36" xfId="0" applyFont="1" applyFill="1" applyBorder="1" applyAlignment="1" applyProtection="1">
      <alignment horizontal="center" vertical="center"/>
    </xf>
    <xf numFmtId="0" fontId="44" fillId="26" borderId="11" xfId="0" applyFont="1" applyFill="1" applyBorder="1" applyAlignment="1" applyProtection="1">
      <alignment vertical="center"/>
    </xf>
    <xf numFmtId="0" fontId="0" fillId="0" borderId="92" xfId="0" applyFont="1" applyFill="1" applyBorder="1" applyProtection="1">
      <alignment vertical="center"/>
    </xf>
    <xf numFmtId="0" fontId="44" fillId="0" borderId="42" xfId="0" applyFont="1" applyBorder="1" applyAlignment="1" applyProtection="1">
      <alignment horizontal="center" vertical="center" wrapText="1"/>
    </xf>
    <xf numFmtId="0" fontId="44" fillId="0" borderId="42" xfId="0" applyFont="1" applyBorder="1" applyAlignment="1" applyProtection="1">
      <alignment horizontal="center" vertical="center"/>
    </xf>
    <xf numFmtId="0" fontId="54" fillId="0" borderId="0" xfId="0" applyFont="1" applyFill="1" applyAlignment="1" applyProtection="1">
      <alignment vertical="top" textRotation="255"/>
    </xf>
    <xf numFmtId="0" fontId="48" fillId="0" borderId="92" xfId="0" applyFont="1" applyFill="1" applyBorder="1" applyAlignment="1" applyProtection="1">
      <alignment vertical="center"/>
    </xf>
    <xf numFmtId="0" fontId="41" fillId="26" borderId="51" xfId="0" applyFont="1" applyFill="1" applyBorder="1" applyAlignment="1" applyProtection="1">
      <alignment vertical="center"/>
    </xf>
    <xf numFmtId="0" fontId="41" fillId="0" borderId="51" xfId="0" applyFont="1" applyBorder="1" applyAlignment="1" applyProtection="1">
      <alignment vertical="center"/>
    </xf>
    <xf numFmtId="0" fontId="41" fillId="26" borderId="54" xfId="0" applyFont="1" applyFill="1" applyBorder="1" applyProtection="1">
      <alignment vertical="center"/>
    </xf>
    <xf numFmtId="0" fontId="42" fillId="30" borderId="125" xfId="0" applyFont="1" applyFill="1" applyBorder="1" applyAlignment="1" applyProtection="1">
      <alignment horizontal="center" vertical="center"/>
    </xf>
    <xf numFmtId="0" fontId="41" fillId="26" borderId="16" xfId="0" applyFont="1" applyFill="1" applyBorder="1" applyAlignment="1" applyProtection="1">
      <alignment vertical="center"/>
    </xf>
    <xf numFmtId="0" fontId="41" fillId="26" borderId="37" xfId="0" applyFont="1" applyFill="1" applyBorder="1" applyProtection="1">
      <alignment vertical="center"/>
    </xf>
    <xf numFmtId="176" fontId="44" fillId="26" borderId="102" xfId="0" applyNumberFormat="1" applyFont="1" applyFill="1" applyBorder="1" applyAlignment="1" applyProtection="1">
      <alignment horizontal="right" vertical="center"/>
    </xf>
    <xf numFmtId="176" fontId="44" fillId="26" borderId="72" xfId="0" applyNumberFormat="1" applyFont="1" applyFill="1" applyBorder="1" applyAlignment="1" applyProtection="1">
      <alignment vertical="center"/>
    </xf>
    <xf numFmtId="0" fontId="44" fillId="26" borderId="75" xfId="0" applyFont="1" applyFill="1" applyBorder="1" applyAlignment="1" applyProtection="1">
      <alignment vertical="center"/>
    </xf>
    <xf numFmtId="176" fontId="44" fillId="26" borderId="33" xfId="0" applyNumberFormat="1" applyFont="1" applyFill="1" applyBorder="1" applyAlignment="1" applyProtection="1">
      <alignment horizontal="right" vertical="center"/>
    </xf>
    <xf numFmtId="176" fontId="44" fillId="26" borderId="0" xfId="0" applyNumberFormat="1" applyFont="1" applyFill="1" applyBorder="1" applyAlignment="1" applyProtection="1">
      <alignment vertical="center"/>
    </xf>
    <xf numFmtId="0" fontId="44" fillId="26" borderId="95" xfId="0" applyFont="1" applyFill="1" applyBorder="1" applyAlignment="1" applyProtection="1">
      <alignment vertical="center"/>
    </xf>
    <xf numFmtId="0" fontId="41" fillId="26" borderId="78" xfId="0" applyFont="1" applyFill="1" applyBorder="1" applyProtection="1">
      <alignment vertical="center"/>
    </xf>
    <xf numFmtId="0" fontId="41" fillId="26" borderId="97" xfId="0" applyFont="1" applyFill="1" applyBorder="1" applyProtection="1">
      <alignment vertical="center"/>
    </xf>
    <xf numFmtId="0" fontId="41" fillId="26" borderId="95" xfId="0" applyFont="1" applyFill="1" applyBorder="1" applyProtection="1">
      <alignment vertical="center"/>
    </xf>
    <xf numFmtId="0" fontId="49" fillId="0" borderId="37" xfId="0" applyFont="1" applyBorder="1" applyProtection="1">
      <alignment vertical="center"/>
    </xf>
    <xf numFmtId="0" fontId="47" fillId="30" borderId="127" xfId="0" applyFont="1" applyFill="1" applyBorder="1" applyAlignment="1" applyProtection="1">
      <alignment horizontal="center" vertical="center"/>
    </xf>
    <xf numFmtId="0" fontId="26" fillId="0" borderId="34" xfId="0" applyFont="1" applyBorder="1" applyAlignment="1" applyProtection="1">
      <alignment vertical="center" textRotation="255"/>
    </xf>
    <xf numFmtId="0" fontId="49" fillId="0" borderId="0" xfId="0" applyFont="1" applyBorder="1" applyProtection="1">
      <alignment vertical="center"/>
    </xf>
    <xf numFmtId="0" fontId="49" fillId="0" borderId="92" xfId="0" applyFont="1" applyFill="1" applyBorder="1" applyProtection="1">
      <alignment vertical="center"/>
    </xf>
    <xf numFmtId="178" fontId="48" fillId="0" borderId="0" xfId="0" applyNumberFormat="1" applyFont="1" applyProtection="1">
      <alignment vertical="center"/>
    </xf>
    <xf numFmtId="183" fontId="41" fillId="0" borderId="0" xfId="0" applyNumberFormat="1" applyFont="1" applyProtection="1">
      <alignment vertical="center"/>
    </xf>
    <xf numFmtId="0" fontId="42" fillId="0" borderId="0" xfId="0" applyFont="1" applyFill="1" applyAlignment="1" applyProtection="1">
      <alignment vertical="center"/>
    </xf>
    <xf numFmtId="0" fontId="72" fillId="26" borderId="124" xfId="0" applyFont="1" applyFill="1" applyBorder="1" applyProtection="1">
      <alignment vertical="center"/>
    </xf>
    <xf numFmtId="0" fontId="30" fillId="0" borderId="33" xfId="0" applyFont="1" applyBorder="1" applyAlignment="1" applyProtection="1">
      <alignment horizontal="left" vertical="center"/>
    </xf>
    <xf numFmtId="0" fontId="41" fillId="0" borderId="41" xfId="0" applyFont="1" applyFill="1" applyBorder="1" applyAlignment="1" applyProtection="1">
      <alignment vertical="center"/>
    </xf>
    <xf numFmtId="0" fontId="49" fillId="0" borderId="42" xfId="0" applyFont="1" applyFill="1" applyBorder="1" applyProtection="1">
      <alignment vertical="center"/>
    </xf>
    <xf numFmtId="0" fontId="44" fillId="0" borderId="42" xfId="0" applyFont="1" applyFill="1" applyBorder="1" applyAlignment="1" applyProtection="1">
      <alignment vertical="center"/>
    </xf>
    <xf numFmtId="0" fontId="44" fillId="0" borderId="42" xfId="0" applyFont="1" applyFill="1" applyBorder="1" applyAlignment="1" applyProtection="1">
      <alignment vertical="center" wrapText="1"/>
    </xf>
    <xf numFmtId="0" fontId="48" fillId="0" borderId="43" xfId="0" applyFont="1" applyFill="1" applyBorder="1" applyAlignment="1" applyProtection="1">
      <alignment horizontal="center" vertical="center"/>
    </xf>
    <xf numFmtId="0" fontId="49" fillId="26" borderId="0" xfId="0" applyFont="1" applyFill="1" applyBorder="1" applyProtection="1">
      <alignment vertical="center"/>
    </xf>
    <xf numFmtId="0" fontId="26" fillId="26" borderId="0" xfId="0" applyFont="1" applyFill="1" applyBorder="1" applyProtection="1">
      <alignment vertical="center"/>
    </xf>
    <xf numFmtId="177" fontId="26" fillId="26" borderId="0" xfId="0" applyNumberFormat="1" applyFont="1" applyFill="1" applyBorder="1" applyProtection="1">
      <alignment vertical="center"/>
    </xf>
    <xf numFmtId="181" fontId="26" fillId="26" borderId="0" xfId="0" applyNumberFormat="1" applyFont="1" applyFill="1" applyBorder="1" applyProtection="1">
      <alignment vertical="center"/>
    </xf>
    <xf numFmtId="0" fontId="48" fillId="0" borderId="37" xfId="0" applyFont="1" applyFill="1" applyBorder="1" applyAlignment="1" applyProtection="1">
      <alignment horizontal="center" vertical="center"/>
    </xf>
    <xf numFmtId="0" fontId="41" fillId="0" borderId="0" xfId="0" applyFont="1" applyFill="1" applyBorder="1" applyAlignment="1" applyProtection="1">
      <alignment vertical="top"/>
    </xf>
    <xf numFmtId="177" fontId="26" fillId="0" borderId="0" xfId="0" applyNumberFormat="1" applyFont="1" applyFill="1" applyBorder="1" applyProtection="1">
      <alignment vertical="center"/>
    </xf>
    <xf numFmtId="0" fontId="30" fillId="0" borderId="17" xfId="0" applyFont="1" applyBorder="1" applyAlignment="1" applyProtection="1">
      <alignment horizontal="left" vertical="center"/>
    </xf>
    <xf numFmtId="0" fontId="41" fillId="0" borderId="98" xfId="0" applyFont="1" applyFill="1" applyBorder="1" applyAlignment="1" applyProtection="1">
      <alignment vertical="center"/>
    </xf>
    <xf numFmtId="0" fontId="44" fillId="26" borderId="96" xfId="0" applyFont="1" applyFill="1" applyBorder="1" applyAlignment="1" applyProtection="1">
      <alignment vertical="center"/>
    </xf>
    <xf numFmtId="0" fontId="41" fillId="26" borderId="96" xfId="0" applyFont="1" applyFill="1" applyBorder="1" applyAlignment="1" applyProtection="1">
      <alignment vertical="top"/>
    </xf>
    <xf numFmtId="0" fontId="41" fillId="26" borderId="97" xfId="0" applyFont="1" applyFill="1" applyBorder="1" applyAlignment="1" applyProtection="1">
      <alignment vertical="center"/>
    </xf>
    <xf numFmtId="0" fontId="0" fillId="26" borderId="0" xfId="0" applyFont="1" applyFill="1" applyAlignment="1" applyProtection="1">
      <alignment vertical="center"/>
    </xf>
    <xf numFmtId="0" fontId="48" fillId="0" borderId="25" xfId="0" applyFont="1" applyFill="1" applyBorder="1" applyProtection="1">
      <alignment vertical="center"/>
    </xf>
    <xf numFmtId="0" fontId="49" fillId="0" borderId="34" xfId="0" applyFont="1" applyBorder="1" applyProtection="1">
      <alignment vertical="center"/>
    </xf>
    <xf numFmtId="0" fontId="48" fillId="0" borderId="36" xfId="0" applyFont="1" applyFill="1" applyBorder="1" applyAlignment="1" applyProtection="1">
      <alignment horizontal="right" vertical="center"/>
    </xf>
    <xf numFmtId="0" fontId="0" fillId="0" borderId="25" xfId="0" applyFont="1" applyFill="1" applyBorder="1" applyProtection="1">
      <alignment vertical="center"/>
    </xf>
    <xf numFmtId="0" fontId="48" fillId="0" borderId="37" xfId="0" applyFont="1" applyBorder="1" applyProtection="1">
      <alignment vertical="center"/>
    </xf>
    <xf numFmtId="0" fontId="44" fillId="0" borderId="37" xfId="0" applyFont="1" applyBorder="1" applyProtection="1">
      <alignment vertical="center"/>
    </xf>
    <xf numFmtId="0" fontId="48" fillId="0" borderId="89" xfId="0" applyFont="1" applyFill="1" applyBorder="1" applyAlignment="1" applyProtection="1">
      <alignment horizontal="center" vertical="center"/>
    </xf>
    <xf numFmtId="0" fontId="34" fillId="0" borderId="0" xfId="0" applyFont="1" applyProtection="1">
      <alignment vertical="center"/>
    </xf>
    <xf numFmtId="0" fontId="34" fillId="26" borderId="0" xfId="0" applyFont="1" applyFill="1" applyAlignment="1" applyProtection="1">
      <alignment vertical="top"/>
    </xf>
    <xf numFmtId="0" fontId="34" fillId="0" borderId="0" xfId="0" applyFont="1" applyFill="1" applyAlignment="1" applyProtection="1">
      <alignment vertical="top"/>
    </xf>
    <xf numFmtId="49" fontId="41" fillId="0" borderId="0" xfId="0" applyNumberFormat="1" applyFont="1" applyFill="1" applyBorder="1" applyAlignment="1" applyProtection="1">
      <alignment horizontal="left" vertical="center"/>
    </xf>
    <xf numFmtId="0" fontId="49" fillId="26" borderId="0" xfId="0" applyFont="1" applyFill="1" applyAlignment="1" applyProtection="1">
      <alignment vertical="top"/>
    </xf>
    <xf numFmtId="0" fontId="49" fillId="0" borderId="0" xfId="0" applyFont="1" applyFill="1" applyAlignment="1" applyProtection="1">
      <alignment vertical="top"/>
    </xf>
    <xf numFmtId="0" fontId="41" fillId="0" borderId="79" xfId="0" applyFont="1" applyFill="1" applyBorder="1" applyAlignment="1" applyProtection="1">
      <alignment vertical="center"/>
    </xf>
    <xf numFmtId="0" fontId="49" fillId="0" borderId="79" xfId="0" applyFont="1" applyFill="1" applyBorder="1" applyProtection="1">
      <alignment vertical="center"/>
    </xf>
    <xf numFmtId="0" fontId="44" fillId="0" borderId="79" xfId="0" applyFont="1" applyFill="1" applyBorder="1" applyAlignment="1" applyProtection="1">
      <alignment vertical="center"/>
    </xf>
    <xf numFmtId="0" fontId="44" fillId="0" borderId="79" xfId="0" applyFont="1" applyFill="1" applyBorder="1" applyAlignment="1" applyProtection="1">
      <alignment vertical="center" wrapText="1"/>
    </xf>
    <xf numFmtId="0" fontId="44" fillId="26" borderId="79" xfId="0" applyFont="1" applyFill="1" applyBorder="1" applyAlignment="1" applyProtection="1">
      <alignment vertical="center"/>
    </xf>
    <xf numFmtId="0" fontId="44" fillId="26" borderId="79" xfId="0" applyFont="1" applyFill="1" applyBorder="1" applyAlignment="1" applyProtection="1">
      <alignment vertical="center" wrapText="1"/>
    </xf>
    <xf numFmtId="0" fontId="44" fillId="26" borderId="80" xfId="0" applyFont="1" applyFill="1" applyBorder="1" applyAlignment="1" applyProtection="1">
      <alignment vertical="center" wrapText="1"/>
    </xf>
    <xf numFmtId="0" fontId="41" fillId="0" borderId="0" xfId="0" applyFont="1" applyFill="1" applyBorder="1" applyAlignment="1" applyProtection="1">
      <alignment horizontal="center" vertical="center" wrapText="1"/>
    </xf>
    <xf numFmtId="0" fontId="41" fillId="26" borderId="0" xfId="0" applyFont="1" applyFill="1" applyBorder="1" applyAlignment="1" applyProtection="1">
      <alignment horizontal="center" vertical="center" wrapText="1"/>
    </xf>
    <xf numFmtId="0" fontId="44" fillId="26" borderId="0" xfId="0" applyFont="1" applyFill="1" applyAlignment="1" applyProtection="1">
      <alignment horizontal="left" vertical="center" wrapText="1"/>
    </xf>
    <xf numFmtId="0" fontId="44" fillId="0" borderId="0" xfId="0" applyFont="1" applyFill="1" applyAlignment="1" applyProtection="1">
      <alignment horizontal="left" vertical="center" wrapText="1"/>
    </xf>
    <xf numFmtId="0" fontId="0" fillId="0" borderId="21" xfId="0" applyFont="1" applyFill="1" applyBorder="1" applyProtection="1">
      <alignment vertical="center"/>
    </xf>
    <xf numFmtId="0" fontId="41" fillId="26" borderId="21" xfId="0" applyFont="1" applyFill="1" applyBorder="1" applyAlignment="1" applyProtection="1">
      <alignment vertical="center"/>
    </xf>
    <xf numFmtId="0" fontId="44" fillId="0" borderId="0" xfId="0" applyFont="1" applyFill="1" applyBorder="1" applyAlignment="1" applyProtection="1">
      <alignment horizontal="left" vertical="center"/>
    </xf>
    <xf numFmtId="0" fontId="0" fillId="0" borderId="0" xfId="0" applyFont="1" applyBorder="1" applyProtection="1">
      <alignment vertical="center"/>
    </xf>
    <xf numFmtId="0" fontId="0" fillId="0" borderId="14" xfId="0" applyFont="1" applyFill="1" applyBorder="1" applyProtection="1">
      <alignment vertical="center"/>
    </xf>
    <xf numFmtId="0" fontId="65" fillId="0" borderId="21" xfId="0" applyFont="1" applyBorder="1" applyAlignment="1" applyProtection="1">
      <alignment vertical="center" shrinkToFit="1"/>
    </xf>
    <xf numFmtId="2" fontId="65" fillId="0" borderId="21" xfId="0" applyNumberFormat="1" applyFont="1" applyBorder="1" applyAlignment="1" applyProtection="1">
      <alignment vertical="center" shrinkToFit="1"/>
    </xf>
    <xf numFmtId="0" fontId="65" fillId="0" borderId="15" xfId="0" applyFont="1" applyBorder="1" applyAlignment="1" applyProtection="1">
      <alignment vertical="center" shrinkToFit="1"/>
    </xf>
    <xf numFmtId="0" fontId="0" fillId="0" borderId="83" xfId="0" applyFont="1" applyBorder="1" applyProtection="1">
      <alignment vertical="center"/>
    </xf>
    <xf numFmtId="0" fontId="41" fillId="26" borderId="115" xfId="0" applyFont="1" applyFill="1" applyBorder="1" applyAlignment="1" applyProtection="1">
      <alignment vertical="center"/>
    </xf>
    <xf numFmtId="0" fontId="65" fillId="0" borderId="33" xfId="0" applyFont="1" applyBorder="1" applyAlignment="1" applyProtection="1">
      <alignment horizontal="right" vertical="center" shrinkToFit="1"/>
    </xf>
    <xf numFmtId="0" fontId="65" fillId="0" borderId="0" xfId="0" applyFont="1" applyBorder="1" applyAlignment="1" applyProtection="1">
      <alignment vertical="center" shrinkToFit="1"/>
    </xf>
    <xf numFmtId="0" fontId="65" fillId="0" borderId="16" xfId="0" applyFont="1" applyBorder="1" applyAlignment="1" applyProtection="1">
      <alignment vertical="center" shrinkToFit="1"/>
    </xf>
    <xf numFmtId="0" fontId="41" fillId="0" borderId="17" xfId="0" applyFont="1" applyBorder="1" applyAlignment="1" applyProtection="1">
      <alignment vertical="center" wrapText="1"/>
    </xf>
    <xf numFmtId="0" fontId="26" fillId="0" borderId="137" xfId="0" applyFont="1" applyFill="1" applyBorder="1" applyProtection="1">
      <alignment vertical="center"/>
    </xf>
    <xf numFmtId="38" fontId="62" fillId="26" borderId="31" xfId="34" applyFont="1" applyFill="1" applyBorder="1" applyAlignment="1" applyProtection="1">
      <alignment vertical="center" shrinkToFit="1"/>
    </xf>
    <xf numFmtId="38" fontId="44" fillId="26" borderId="0" xfId="34" applyFont="1" applyFill="1" applyBorder="1" applyAlignment="1" applyProtection="1">
      <alignment vertical="center" shrinkToFit="1"/>
    </xf>
    <xf numFmtId="38" fontId="62" fillId="0" borderId="17" xfId="34" applyFont="1" applyFill="1" applyBorder="1" applyAlignment="1" applyProtection="1">
      <alignment vertical="center" shrinkToFit="1"/>
    </xf>
    <xf numFmtId="0" fontId="77" fillId="0" borderId="18" xfId="0" applyFont="1" applyFill="1" applyBorder="1" applyAlignment="1" applyProtection="1">
      <alignment vertical="center"/>
    </xf>
    <xf numFmtId="0" fontId="65" fillId="0" borderId="18" xfId="0" applyFont="1" applyFill="1" applyBorder="1" applyAlignment="1" applyProtection="1">
      <alignment horizontal="right" vertical="center" shrinkToFit="1"/>
    </xf>
    <xf numFmtId="0" fontId="65" fillId="0" borderId="19" xfId="0" applyFont="1" applyBorder="1" applyAlignment="1" applyProtection="1">
      <alignment vertical="center" shrinkToFit="1"/>
    </xf>
    <xf numFmtId="0" fontId="42" fillId="0" borderId="0" xfId="0" applyFont="1" applyFill="1" applyBorder="1" applyAlignment="1" applyProtection="1">
      <alignment vertical="center"/>
    </xf>
    <xf numFmtId="0" fontId="0" fillId="26" borderId="0" xfId="0" applyFill="1" applyProtection="1">
      <alignment vertical="center"/>
    </xf>
    <xf numFmtId="0" fontId="41" fillId="0" borderId="14" xfId="0" applyFont="1" applyFill="1" applyBorder="1" applyAlignment="1" applyProtection="1">
      <alignment vertical="center"/>
    </xf>
    <xf numFmtId="0" fontId="65" fillId="26" borderId="15" xfId="0" applyFont="1" applyFill="1" applyBorder="1" applyAlignment="1" applyProtection="1">
      <alignment vertical="center" shrinkToFit="1"/>
    </xf>
    <xf numFmtId="0" fontId="65" fillId="0" borderId="21" xfId="0" applyFont="1" applyFill="1" applyBorder="1" applyAlignment="1" applyProtection="1">
      <alignment vertical="center" shrinkToFit="1"/>
    </xf>
    <xf numFmtId="2" fontId="65" fillId="0" borderId="21" xfId="0" applyNumberFormat="1" applyFont="1" applyFill="1" applyBorder="1" applyAlignment="1" applyProtection="1">
      <alignment vertical="center" shrinkToFit="1"/>
    </xf>
    <xf numFmtId="0" fontId="65" fillId="26" borderId="115" xfId="0" applyFont="1" applyFill="1" applyBorder="1" applyAlignment="1" applyProtection="1">
      <alignment vertical="center" shrinkToFit="1"/>
    </xf>
    <xf numFmtId="0" fontId="65" fillId="0" borderId="33" xfId="0" applyFont="1" applyFill="1" applyBorder="1" applyAlignment="1" applyProtection="1">
      <alignment horizontal="right" vertical="center" shrinkToFit="1"/>
    </xf>
    <xf numFmtId="0" fontId="65" fillId="0" borderId="0" xfId="0" applyFont="1" applyFill="1" applyBorder="1" applyAlignment="1" applyProtection="1">
      <alignment vertical="center" shrinkToFit="1"/>
    </xf>
    <xf numFmtId="0" fontId="26" fillId="0" borderId="116" xfId="0" applyFont="1" applyFill="1" applyBorder="1" applyProtection="1">
      <alignment vertical="center"/>
    </xf>
    <xf numFmtId="38" fontId="62" fillId="26" borderId="24" xfId="34" applyFont="1" applyFill="1" applyBorder="1" applyAlignment="1" applyProtection="1">
      <alignment vertical="center" shrinkToFit="1"/>
    </xf>
    <xf numFmtId="38" fontId="44" fillId="26" borderId="18" xfId="34" applyFont="1" applyFill="1" applyBorder="1" applyAlignment="1" applyProtection="1">
      <alignment vertical="center" shrinkToFit="1"/>
    </xf>
    <xf numFmtId="0" fontId="42" fillId="0" borderId="42" xfId="0" applyFont="1" applyFill="1" applyBorder="1" applyAlignment="1" applyProtection="1">
      <alignment vertical="center"/>
    </xf>
    <xf numFmtId="0" fontId="65" fillId="0" borderId="0" xfId="0" applyFont="1" applyBorder="1" applyAlignment="1" applyProtection="1">
      <alignment vertical="center" textRotation="255" shrinkToFit="1"/>
    </xf>
    <xf numFmtId="0" fontId="41" fillId="0" borderId="0" xfId="0" applyFont="1" applyFill="1" applyBorder="1" applyAlignment="1" applyProtection="1">
      <alignment horizontal="left" vertical="center" wrapText="1"/>
    </xf>
    <xf numFmtId="0" fontId="42" fillId="26" borderId="0" xfId="0" applyFont="1" applyFill="1" applyBorder="1" applyAlignment="1" applyProtection="1">
      <alignment horizontal="left" vertical="center" wrapText="1"/>
    </xf>
    <xf numFmtId="0" fontId="78" fillId="0" borderId="85" xfId="0" applyFont="1" applyFill="1" applyBorder="1" applyProtection="1">
      <alignment vertical="center"/>
    </xf>
    <xf numFmtId="0" fontId="48" fillId="0" borderId="42" xfId="0" applyFont="1" applyFill="1" applyBorder="1" applyAlignment="1" applyProtection="1">
      <alignment vertical="center"/>
    </xf>
    <xf numFmtId="0" fontId="48" fillId="0" borderId="43" xfId="0" applyFont="1" applyFill="1" applyBorder="1" applyAlignment="1" applyProtection="1">
      <alignment vertical="center"/>
    </xf>
    <xf numFmtId="0" fontId="48" fillId="0" borderId="18" xfId="0" applyFont="1" applyFill="1" applyBorder="1" applyAlignment="1" applyProtection="1">
      <alignment horizontal="right" vertical="center"/>
    </xf>
    <xf numFmtId="0" fontId="48" fillId="0" borderId="67" xfId="0" applyFont="1" applyFill="1" applyBorder="1" applyAlignment="1" applyProtection="1">
      <alignment vertical="center"/>
    </xf>
    <xf numFmtId="0" fontId="41" fillId="0" borderId="18" xfId="0" applyFont="1" applyFill="1" applyBorder="1" applyAlignment="1" applyProtection="1">
      <alignment horizontal="left" vertical="center"/>
    </xf>
    <xf numFmtId="0" fontId="34" fillId="0" borderId="0" xfId="0" applyFont="1" applyBorder="1" applyAlignment="1" applyProtection="1">
      <alignment vertical="top"/>
    </xf>
    <xf numFmtId="0" fontId="82" fillId="26" borderId="0" xfId="0" applyFont="1" applyFill="1" applyProtection="1">
      <alignment vertical="center"/>
    </xf>
    <xf numFmtId="49" fontId="44" fillId="0" borderId="0" xfId="0" applyNumberFormat="1" applyFont="1" applyFill="1" applyProtection="1">
      <alignment vertical="center"/>
    </xf>
    <xf numFmtId="0" fontId="44" fillId="0" borderId="0" xfId="0" applyFont="1" applyFill="1" applyProtection="1">
      <alignment vertical="center"/>
    </xf>
    <xf numFmtId="0" fontId="44" fillId="0" borderId="0" xfId="0" applyFont="1" applyFill="1" applyAlignment="1" applyProtection="1">
      <alignment vertical="center"/>
    </xf>
    <xf numFmtId="49" fontId="44" fillId="0" borderId="0" xfId="0" applyNumberFormat="1" applyFont="1" applyFill="1" applyAlignment="1" applyProtection="1">
      <alignment horizontal="center" vertical="top"/>
    </xf>
    <xf numFmtId="0" fontId="44" fillId="0" borderId="0" xfId="0" applyFont="1" applyFill="1" applyAlignment="1" applyProtection="1">
      <alignment horizontal="left" vertical="center"/>
    </xf>
    <xf numFmtId="49" fontId="41" fillId="0" borderId="18" xfId="0" applyNumberFormat="1" applyFont="1" applyFill="1" applyBorder="1" applyAlignment="1" applyProtection="1">
      <alignment horizontal="left" vertical="center" wrapText="1"/>
    </xf>
    <xf numFmtId="49" fontId="41" fillId="0" borderId="18" xfId="0" applyNumberFormat="1" applyFont="1" applyBorder="1" applyAlignment="1" applyProtection="1">
      <alignment horizontal="left" vertical="center" wrapText="1"/>
    </xf>
    <xf numFmtId="0" fontId="44" fillId="26" borderId="54" xfId="0" applyFont="1" applyFill="1" applyBorder="1" applyAlignment="1" applyProtection="1">
      <alignment vertical="center" wrapText="1"/>
    </xf>
    <xf numFmtId="0" fontId="44" fillId="26" borderId="110" xfId="0" applyFont="1" applyFill="1" applyBorder="1" applyAlignment="1" applyProtection="1">
      <alignment vertical="center" wrapText="1"/>
    </xf>
    <xf numFmtId="0" fontId="44" fillId="26" borderId="94" xfId="0" applyFont="1" applyFill="1" applyBorder="1" applyAlignment="1" applyProtection="1">
      <alignment vertical="center" wrapText="1"/>
    </xf>
    <xf numFmtId="0" fontId="44" fillId="26" borderId="95" xfId="0" applyFont="1" applyFill="1" applyBorder="1" applyAlignment="1" applyProtection="1">
      <alignment vertical="center" wrapText="1"/>
    </xf>
    <xf numFmtId="0" fontId="44" fillId="26" borderId="124" xfId="0" applyFont="1" applyFill="1" applyBorder="1" applyAlignment="1" applyProtection="1">
      <alignment vertical="center" wrapText="1"/>
    </xf>
    <xf numFmtId="0" fontId="44" fillId="26" borderId="37" xfId="0" applyFont="1" applyFill="1" applyBorder="1" applyAlignment="1" applyProtection="1">
      <alignment vertical="center" wrapText="1"/>
    </xf>
    <xf numFmtId="0" fontId="44" fillId="26" borderId="97" xfId="0" applyFont="1" applyFill="1" applyBorder="1" applyAlignment="1" applyProtection="1">
      <alignment vertical="center" wrapText="1"/>
    </xf>
    <xf numFmtId="49" fontId="41" fillId="0" borderId="0" xfId="0" applyNumberFormat="1" applyFont="1" applyFill="1" applyBorder="1" applyAlignment="1" applyProtection="1">
      <alignment horizontal="left" vertical="center" wrapText="1"/>
    </xf>
    <xf numFmtId="49" fontId="41" fillId="0" borderId="0" xfId="0" applyNumberFormat="1" applyFont="1" applyAlignment="1" applyProtection="1">
      <alignment horizontal="left" vertical="center" wrapText="1"/>
    </xf>
    <xf numFmtId="49" fontId="30" fillId="0" borderId="0" xfId="0" applyNumberFormat="1" applyFont="1" applyFill="1" applyProtection="1">
      <alignment vertical="center"/>
    </xf>
    <xf numFmtId="0" fontId="83" fillId="0" borderId="0" xfId="0" applyFont="1" applyFill="1" applyBorder="1" applyAlignment="1" applyProtection="1">
      <alignment vertical="center" wrapText="1"/>
    </xf>
    <xf numFmtId="0" fontId="83" fillId="0" borderId="0" xfId="0" applyFont="1" applyFill="1" applyAlignment="1" applyProtection="1">
      <alignment vertical="center" wrapText="1"/>
    </xf>
    <xf numFmtId="0" fontId="42" fillId="30" borderId="114" xfId="0" applyFont="1" applyFill="1" applyBorder="1" applyProtection="1">
      <alignment vertical="center"/>
    </xf>
    <xf numFmtId="0" fontId="41" fillId="26" borderId="59" xfId="0" applyFont="1" applyFill="1" applyBorder="1" applyProtection="1">
      <alignment vertical="center"/>
    </xf>
    <xf numFmtId="0" fontId="30" fillId="26" borderId="59" xfId="0" applyFont="1" applyFill="1" applyBorder="1" applyProtection="1">
      <alignment vertical="center"/>
    </xf>
    <xf numFmtId="0" fontId="30" fillId="26" borderId="158" xfId="0" applyFont="1" applyFill="1" applyBorder="1" applyProtection="1">
      <alignment vertical="center"/>
    </xf>
    <xf numFmtId="0" fontId="41" fillId="26" borderId="51" xfId="0" applyFont="1" applyFill="1" applyBorder="1" applyProtection="1">
      <alignment vertical="center"/>
    </xf>
    <xf numFmtId="0" fontId="30" fillId="26" borderId="51" xfId="0" applyFont="1" applyFill="1" applyBorder="1" applyProtection="1">
      <alignment vertical="center"/>
    </xf>
    <xf numFmtId="0" fontId="30" fillId="26" borderId="64" xfId="0" applyFont="1" applyFill="1" applyBorder="1" applyProtection="1">
      <alignment vertical="center"/>
    </xf>
    <xf numFmtId="0" fontId="41" fillId="26" borderId="79" xfId="0" applyFont="1" applyFill="1" applyBorder="1" applyAlignment="1" applyProtection="1">
      <alignment vertical="center"/>
    </xf>
    <xf numFmtId="0" fontId="83" fillId="26" borderId="79" xfId="0" applyFont="1" applyFill="1" applyBorder="1" applyAlignment="1" applyProtection="1">
      <alignment vertical="center" wrapText="1"/>
    </xf>
    <xf numFmtId="0" fontId="83" fillId="26" borderId="159" xfId="0" applyFont="1" applyFill="1" applyBorder="1" applyAlignment="1" applyProtection="1">
      <alignment vertical="center" wrapText="1"/>
    </xf>
    <xf numFmtId="0" fontId="44" fillId="0" borderId="0" xfId="0" applyFont="1" applyFill="1" applyBorder="1" applyAlignment="1" applyProtection="1">
      <alignment horizontal="left" vertical="top"/>
    </xf>
    <xf numFmtId="0" fontId="44" fillId="0" borderId="0" xfId="0" applyFont="1" applyFill="1" applyBorder="1" applyAlignment="1" applyProtection="1">
      <alignment horizontal="right" vertical="top" wrapText="1"/>
    </xf>
    <xf numFmtId="0" fontId="83" fillId="0" borderId="41" xfId="0" applyFont="1" applyFill="1" applyBorder="1" applyAlignment="1" applyProtection="1">
      <alignment vertical="center" wrapText="1"/>
    </xf>
    <xf numFmtId="0" fontId="83" fillId="0" borderId="42" xfId="0" applyFont="1" applyFill="1" applyBorder="1" applyAlignment="1" applyProtection="1">
      <alignment vertical="center" wrapText="1"/>
    </xf>
    <xf numFmtId="0" fontId="83" fillId="0" borderId="43" xfId="0" applyFont="1" applyFill="1" applyBorder="1" applyAlignment="1" applyProtection="1">
      <alignment vertical="center" wrapText="1"/>
    </xf>
    <xf numFmtId="0" fontId="83" fillId="0" borderId="34" xfId="0" applyFont="1" applyFill="1" applyBorder="1" applyAlignment="1" applyProtection="1">
      <alignment vertical="center" wrapText="1"/>
    </xf>
    <xf numFmtId="0" fontId="83" fillId="0" borderId="37" xfId="0" applyFont="1" applyFill="1" applyBorder="1" applyAlignment="1" applyProtection="1">
      <alignment vertical="center" wrapText="1"/>
    </xf>
    <xf numFmtId="0" fontId="83" fillId="0" borderId="34" xfId="0" applyFont="1" applyFill="1" applyBorder="1" applyProtection="1">
      <alignment vertical="center"/>
    </xf>
    <xf numFmtId="0" fontId="83" fillId="0" borderId="0" xfId="0" applyFont="1" applyFill="1" applyBorder="1" applyProtection="1">
      <alignment vertical="center"/>
    </xf>
    <xf numFmtId="0" fontId="85" fillId="0" borderId="0" xfId="0" applyFont="1" applyFill="1" applyBorder="1" applyProtection="1">
      <alignment vertical="center"/>
    </xf>
    <xf numFmtId="0" fontId="85" fillId="26" borderId="0" xfId="0" applyFont="1" applyFill="1" applyProtection="1">
      <alignment vertical="center"/>
    </xf>
    <xf numFmtId="0" fontId="86" fillId="0" borderId="0" xfId="0" applyFont="1" applyFill="1" applyBorder="1" applyProtection="1">
      <alignment vertical="center"/>
    </xf>
    <xf numFmtId="0" fontId="87" fillId="0" borderId="98" xfId="0" applyFont="1" applyFill="1" applyBorder="1" applyProtection="1">
      <alignment vertical="center"/>
    </xf>
    <xf numFmtId="0" fontId="85" fillId="0" borderId="96" xfId="0" applyFont="1" applyFill="1" applyBorder="1" applyProtection="1">
      <alignment vertical="center"/>
    </xf>
    <xf numFmtId="0" fontId="87" fillId="0" borderId="96" xfId="0" applyFont="1" applyFill="1" applyBorder="1" applyProtection="1">
      <alignment vertical="center"/>
    </xf>
    <xf numFmtId="0" fontId="87" fillId="0" borderId="96" xfId="0" applyFont="1" applyFill="1" applyBorder="1" applyAlignment="1" applyProtection="1">
      <alignment vertical="center"/>
    </xf>
    <xf numFmtId="0" fontId="87" fillId="0" borderId="96" xfId="0" applyFont="1" applyFill="1" applyBorder="1" applyAlignment="1" applyProtection="1">
      <alignment horizontal="center" vertical="center"/>
    </xf>
    <xf numFmtId="0" fontId="88" fillId="0" borderId="96" xfId="0" applyFont="1" applyFill="1" applyBorder="1" applyAlignment="1" applyProtection="1">
      <alignment vertical="center" shrinkToFit="1"/>
    </xf>
    <xf numFmtId="0" fontId="85" fillId="0" borderId="96" xfId="0" applyFont="1" applyFill="1" applyBorder="1" applyAlignment="1" applyProtection="1">
      <alignment horizontal="center" vertical="center"/>
    </xf>
    <xf numFmtId="0" fontId="85" fillId="0" borderId="97" xfId="0" applyFont="1" applyBorder="1" applyProtection="1">
      <alignment vertical="center"/>
    </xf>
    <xf numFmtId="0" fontId="87" fillId="0" borderId="0" xfId="0" applyFont="1" applyFill="1" applyBorder="1" applyProtection="1">
      <alignment vertical="center"/>
    </xf>
    <xf numFmtId="0" fontId="87" fillId="0" borderId="0" xfId="0" applyFont="1" applyFill="1" applyBorder="1" applyAlignment="1" applyProtection="1">
      <alignment vertical="center"/>
    </xf>
    <xf numFmtId="0" fontId="87" fillId="0" borderId="0" xfId="0" applyFont="1" applyFill="1" applyBorder="1" applyAlignment="1" applyProtection="1">
      <alignment horizontal="center" vertical="center"/>
    </xf>
    <xf numFmtId="0" fontId="88" fillId="0" borderId="0" xfId="0" applyFont="1" applyFill="1" applyBorder="1" applyAlignment="1" applyProtection="1">
      <alignment vertical="center" shrinkToFit="1"/>
    </xf>
    <xf numFmtId="0" fontId="85" fillId="0" borderId="0" xfId="0" applyFont="1" applyFill="1" applyBorder="1" applyAlignment="1" applyProtection="1">
      <alignment horizontal="center" vertical="center"/>
    </xf>
    <xf numFmtId="0" fontId="85" fillId="0" borderId="0" xfId="0" applyFont="1" applyBorder="1" applyProtection="1">
      <alignment vertical="center"/>
    </xf>
    <xf numFmtId="0" fontId="36" fillId="0" borderId="0" xfId="0" applyFont="1" applyFill="1" applyProtection="1">
      <alignment vertical="center"/>
    </xf>
    <xf numFmtId="0" fontId="26" fillId="0" borderId="0" xfId="0" applyFont="1" applyFill="1" applyBorder="1" applyProtection="1">
      <alignment vertical="center"/>
    </xf>
    <xf numFmtId="0" fontId="89" fillId="0" borderId="0" xfId="0" applyFont="1" applyFill="1" applyBorder="1" applyProtection="1">
      <alignment vertical="center"/>
    </xf>
    <xf numFmtId="0" fontId="56" fillId="30" borderId="10" xfId="0" applyFont="1" applyFill="1" applyBorder="1" applyAlignment="1" applyProtection="1">
      <alignment horizontal="center" vertical="center"/>
    </xf>
    <xf numFmtId="0" fontId="54" fillId="0" borderId="154" xfId="0" quotePrefix="1" applyFont="1" applyFill="1" applyBorder="1" applyAlignment="1" applyProtection="1">
      <alignment horizontal="center" vertical="center"/>
    </xf>
    <xf numFmtId="0" fontId="54" fillId="0" borderId="153" xfId="0" quotePrefix="1" applyFont="1" applyFill="1" applyBorder="1" applyAlignment="1" applyProtection="1">
      <alignment horizontal="center" vertical="center"/>
    </xf>
    <xf numFmtId="0" fontId="54" fillId="0" borderId="161" xfId="0" quotePrefix="1" applyFont="1" applyFill="1" applyBorder="1" applyAlignment="1" applyProtection="1">
      <alignment horizontal="center" vertical="center"/>
    </xf>
    <xf numFmtId="0" fontId="0" fillId="0" borderId="20" xfId="0" applyFont="1" applyFill="1" applyBorder="1" applyProtection="1">
      <alignment vertical="center"/>
    </xf>
    <xf numFmtId="0" fontId="85" fillId="0" borderId="0" xfId="0" applyFont="1" applyFill="1" applyProtection="1">
      <alignment vertical="center"/>
    </xf>
    <xf numFmtId="0" fontId="46" fillId="0" borderId="0" xfId="0" applyFont="1" applyFill="1" applyProtection="1">
      <alignment vertical="center"/>
    </xf>
    <xf numFmtId="177" fontId="39" fillId="0" borderId="0" xfId="0" applyNumberFormat="1" applyFont="1" applyFill="1" applyBorder="1" applyAlignment="1" applyProtection="1">
      <alignment vertical="center"/>
    </xf>
    <xf numFmtId="0" fontId="39" fillId="0" borderId="0" xfId="0" applyFont="1" applyFill="1" applyBorder="1" applyAlignment="1" applyProtection="1">
      <alignment vertical="center"/>
    </xf>
    <xf numFmtId="0" fontId="30"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xf>
    <xf numFmtId="0" fontId="39" fillId="0" borderId="0" xfId="0" applyFont="1" applyFill="1" applyBorder="1" applyAlignment="1" applyProtection="1">
      <alignment horizontal="left" vertical="center"/>
    </xf>
    <xf numFmtId="0" fontId="39" fillId="0" borderId="12" xfId="0" applyFont="1" applyFill="1" applyBorder="1" applyAlignment="1" applyProtection="1">
      <alignment horizontal="left" vertical="center"/>
    </xf>
    <xf numFmtId="0" fontId="39" fillId="0" borderId="36" xfId="0" applyFont="1" applyFill="1" applyBorder="1" applyAlignment="1" applyProtection="1">
      <alignment horizontal="center" vertical="center"/>
    </xf>
    <xf numFmtId="0" fontId="39" fillId="0" borderId="36" xfId="0" applyFont="1" applyFill="1" applyBorder="1" applyAlignment="1" applyProtection="1">
      <alignment horizontal="left" vertical="center"/>
    </xf>
    <xf numFmtId="177" fontId="39" fillId="0" borderId="114" xfId="34" applyNumberFormat="1" applyFont="1" applyFill="1" applyBorder="1" applyAlignment="1" applyProtection="1">
      <alignment vertical="center"/>
    </xf>
    <xf numFmtId="0" fontId="30" fillId="0" borderId="0" xfId="0" applyFont="1" applyFill="1" applyBorder="1" applyProtection="1">
      <alignment vertical="center"/>
    </xf>
    <xf numFmtId="0" fontId="30" fillId="0" borderId="18" xfId="0" applyFont="1" applyFill="1" applyBorder="1" applyProtection="1">
      <alignment vertical="center"/>
    </xf>
    <xf numFmtId="0" fontId="39" fillId="25" borderId="85" xfId="0" applyFont="1" applyFill="1" applyBorder="1" applyProtection="1">
      <alignment vertical="center"/>
    </xf>
    <xf numFmtId="0" fontId="30" fillId="25" borderId="24" xfId="0" applyFont="1" applyFill="1" applyBorder="1" applyProtection="1">
      <alignment vertical="center"/>
    </xf>
    <xf numFmtId="0" fontId="30" fillId="25" borderId="25" xfId="0" applyFont="1" applyFill="1" applyBorder="1" applyProtection="1">
      <alignment vertical="center"/>
    </xf>
    <xf numFmtId="0" fontId="39" fillId="26" borderId="92" xfId="0" applyFont="1" applyFill="1" applyBorder="1" applyAlignment="1" applyProtection="1">
      <alignment horizontal="center" vertical="center" wrapText="1" shrinkToFit="1"/>
    </xf>
    <xf numFmtId="0" fontId="30" fillId="26" borderId="84" xfId="0" applyFont="1" applyFill="1" applyBorder="1" applyAlignment="1" applyProtection="1">
      <alignment horizontal="center" vertical="center" textRotation="255" wrapText="1"/>
    </xf>
    <xf numFmtId="0" fontId="39" fillId="26" borderId="17" xfId="0" applyFont="1" applyFill="1" applyBorder="1" applyAlignment="1" applyProtection="1">
      <alignment horizontal="center" vertical="center" wrapText="1" shrinkToFit="1"/>
    </xf>
    <xf numFmtId="0" fontId="39" fillId="26" borderId="18" xfId="0" applyFont="1" applyFill="1" applyBorder="1" applyAlignment="1" applyProtection="1">
      <alignment horizontal="center" vertical="center" wrapText="1" shrinkToFit="1"/>
    </xf>
    <xf numFmtId="0" fontId="39" fillId="26" borderId="19" xfId="0" applyFont="1" applyFill="1" applyBorder="1" applyAlignment="1" applyProtection="1">
      <alignment horizontal="center" vertical="center" wrapText="1" shrinkToFit="1"/>
    </xf>
    <xf numFmtId="0" fontId="39" fillId="26" borderId="84" xfId="0" applyFont="1" applyFill="1" applyBorder="1" applyAlignment="1" applyProtection="1">
      <alignment horizontal="center" vertical="center" wrapText="1" shrinkToFit="1"/>
    </xf>
    <xf numFmtId="0" fontId="39" fillId="26" borderId="84" xfId="0" applyFont="1" applyFill="1" applyBorder="1" applyAlignment="1" applyProtection="1">
      <alignment horizontal="center" vertical="center" shrinkToFit="1"/>
    </xf>
    <xf numFmtId="0" fontId="39" fillId="26" borderId="17" xfId="0" applyFont="1" applyFill="1" applyBorder="1" applyAlignment="1" applyProtection="1">
      <alignment horizontal="center" vertical="center" shrinkToFit="1"/>
    </xf>
    <xf numFmtId="0" fontId="39" fillId="26" borderId="84" xfId="0" applyFont="1" applyFill="1" applyBorder="1" applyAlignment="1" applyProtection="1">
      <alignment horizontal="center" vertical="center" wrapText="1"/>
    </xf>
    <xf numFmtId="0" fontId="39" fillId="26" borderId="17" xfId="0" applyFont="1" applyFill="1" applyBorder="1" applyAlignment="1" applyProtection="1">
      <alignment horizontal="center" vertical="center" wrapText="1"/>
    </xf>
    <xf numFmtId="0" fontId="39" fillId="26" borderId="53" xfId="0" applyFont="1" applyFill="1" applyBorder="1" applyAlignment="1" applyProtection="1">
      <alignment horizontal="center" vertical="center" wrapText="1"/>
    </xf>
    <xf numFmtId="0" fontId="39" fillId="26" borderId="16" xfId="0" applyFont="1" applyFill="1" applyBorder="1" applyAlignment="1" applyProtection="1">
      <alignment horizontal="center" vertical="center" wrapText="1"/>
    </xf>
    <xf numFmtId="0" fontId="39" fillId="26" borderId="92" xfId="0" applyFont="1" applyFill="1" applyBorder="1" applyAlignment="1" applyProtection="1">
      <alignment horizontal="center" vertical="center" textRotation="255"/>
    </xf>
    <xf numFmtId="0" fontId="41" fillId="26" borderId="84" xfId="0" applyFont="1" applyFill="1" applyBorder="1" applyAlignment="1" applyProtection="1">
      <alignment horizontal="center" vertical="top" textRotation="255" wrapText="1"/>
    </xf>
    <xf numFmtId="0" fontId="39" fillId="26" borderId="17" xfId="0" applyFont="1" applyFill="1" applyBorder="1" applyAlignment="1" applyProtection="1">
      <alignment horizontal="center" vertical="center"/>
    </xf>
    <xf numFmtId="0" fontId="39" fillId="26" borderId="18" xfId="0" applyFont="1" applyFill="1" applyBorder="1" applyAlignment="1" applyProtection="1">
      <alignment horizontal="center" vertical="center"/>
    </xf>
    <xf numFmtId="0" fontId="39" fillId="26" borderId="103" xfId="0" applyFont="1" applyFill="1" applyBorder="1" applyAlignment="1" applyProtection="1">
      <alignment horizontal="center" vertical="center" wrapText="1"/>
    </xf>
    <xf numFmtId="0" fontId="39" fillId="0" borderId="10" xfId="0" applyFont="1" applyFill="1" applyBorder="1" applyAlignment="1" applyProtection="1">
      <alignment vertical="center" wrapText="1"/>
    </xf>
    <xf numFmtId="0" fontId="30" fillId="0" borderId="12" xfId="0" applyFont="1" applyFill="1" applyBorder="1" applyAlignment="1" applyProtection="1">
      <alignment vertical="center" wrapText="1"/>
    </xf>
    <xf numFmtId="38" fontId="39" fillId="0" borderId="10" xfId="34" applyFont="1" applyFill="1" applyBorder="1" applyAlignment="1" applyProtection="1">
      <alignment vertical="center" shrinkToFit="1"/>
    </xf>
    <xf numFmtId="40" fontId="39" fillId="0" borderId="12" xfId="34" applyNumberFormat="1" applyFont="1" applyFill="1" applyBorder="1" applyAlignment="1" applyProtection="1">
      <alignment vertical="center" shrinkToFit="1"/>
    </xf>
    <xf numFmtId="179" fontId="39" fillId="0" borderId="10" xfId="28" applyNumberFormat="1" applyFont="1" applyFill="1" applyBorder="1" applyAlignment="1" applyProtection="1">
      <alignment vertical="center" shrinkToFit="1"/>
    </xf>
    <xf numFmtId="0" fontId="30" fillId="0" borderId="36" xfId="0" applyFont="1" applyFill="1" applyBorder="1" applyProtection="1">
      <alignment vertical="center"/>
    </xf>
    <xf numFmtId="0" fontId="30" fillId="0" borderId="36" xfId="0" applyFont="1" applyFill="1" applyBorder="1" applyAlignment="1" applyProtection="1">
      <alignment vertical="center"/>
    </xf>
    <xf numFmtId="177" fontId="39" fillId="0" borderId="23" xfId="0" applyNumberFormat="1" applyFont="1" applyFill="1" applyBorder="1" applyProtection="1">
      <alignment vertical="center"/>
    </xf>
    <xf numFmtId="0" fontId="47" fillId="30" borderId="114" xfId="0" applyFont="1" applyFill="1" applyBorder="1" applyAlignment="1" applyProtection="1">
      <alignment horizontal="center" vertical="center"/>
    </xf>
    <xf numFmtId="0" fontId="47" fillId="31" borderId="26" xfId="0" applyFont="1" applyFill="1" applyBorder="1" applyProtection="1">
      <alignment vertical="center"/>
    </xf>
    <xf numFmtId="0" fontId="47" fillId="31" borderId="31" xfId="0" applyFont="1" applyFill="1" applyBorder="1" applyProtection="1">
      <alignment vertical="center"/>
    </xf>
    <xf numFmtId="0" fontId="47" fillId="31" borderId="32" xfId="0" applyFont="1" applyFill="1" applyBorder="1" applyProtection="1">
      <alignment vertical="center"/>
    </xf>
    <xf numFmtId="0" fontId="30" fillId="0" borderId="36" xfId="0" applyFont="1" applyFill="1" applyBorder="1" applyAlignment="1" applyProtection="1">
      <alignment horizontal="center" vertical="center"/>
    </xf>
    <xf numFmtId="0" fontId="30" fillId="0" borderId="10" xfId="0" applyFont="1" applyFill="1" applyBorder="1" applyAlignment="1" applyProtection="1">
      <alignment vertical="center" wrapText="1"/>
    </xf>
    <xf numFmtId="179" fontId="39" fillId="0" borderId="29" xfId="28" applyNumberFormat="1" applyFont="1" applyFill="1" applyBorder="1" applyAlignment="1" applyProtection="1">
      <alignment vertical="center" shrinkToFit="1"/>
    </xf>
    <xf numFmtId="0" fontId="48" fillId="0" borderId="58" xfId="0" applyFont="1" applyFill="1" applyBorder="1" applyAlignment="1" applyProtection="1">
      <alignment vertical="center"/>
    </xf>
    <xf numFmtId="0" fontId="48" fillId="0" borderId="48" xfId="0" applyFont="1" applyFill="1" applyBorder="1" applyAlignment="1" applyProtection="1">
      <alignment vertical="center"/>
    </xf>
    <xf numFmtId="0" fontId="30" fillId="0" borderId="48" xfId="0" applyFont="1" applyFill="1" applyBorder="1" applyProtection="1">
      <alignment vertical="center"/>
    </xf>
    <xf numFmtId="0" fontId="30" fillId="0" borderId="48" xfId="0" applyFont="1" applyFill="1" applyBorder="1" applyAlignment="1" applyProtection="1">
      <alignment horizontal="center" vertical="center"/>
    </xf>
    <xf numFmtId="177" fontId="39" fillId="0" borderId="27" xfId="0" applyNumberFormat="1" applyFont="1" applyFill="1" applyBorder="1" applyProtection="1">
      <alignment vertical="center"/>
    </xf>
    <xf numFmtId="0" fontId="54" fillId="0" borderId="0" xfId="0"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0" fontId="30" fillId="0" borderId="49" xfId="0" applyFont="1" applyFill="1" applyBorder="1" applyAlignment="1" applyProtection="1">
      <alignment vertical="center"/>
    </xf>
    <xf numFmtId="0" fontId="34" fillId="0" borderId="10" xfId="0" applyFont="1" applyFill="1" applyBorder="1" applyAlignment="1" applyProtection="1">
      <alignment vertical="center" wrapText="1"/>
    </xf>
    <xf numFmtId="0" fontId="0" fillId="0" borderId="12" xfId="0" applyFont="1" applyFill="1" applyBorder="1" applyAlignment="1" applyProtection="1">
      <alignment vertical="center" wrapText="1"/>
    </xf>
    <xf numFmtId="40" fontId="39" fillId="0" borderId="23" xfId="34" applyNumberFormat="1" applyFont="1" applyFill="1" applyBorder="1" applyAlignment="1" applyProtection="1">
      <alignment vertical="center" shrinkToFit="1"/>
    </xf>
    <xf numFmtId="179" fontId="34" fillId="0" borderId="10" xfId="28" applyNumberFormat="1" applyFont="1" applyFill="1" applyBorder="1" applyAlignment="1" applyProtection="1">
      <alignment vertical="center" shrinkToFit="1"/>
    </xf>
    <xf numFmtId="0" fontId="49" fillId="0" borderId="36" xfId="0" applyFont="1" applyFill="1" applyBorder="1" applyAlignment="1" applyProtection="1">
      <alignment vertical="center"/>
    </xf>
    <xf numFmtId="0" fontId="49" fillId="26" borderId="36" xfId="0" applyFont="1" applyFill="1" applyBorder="1" applyAlignment="1" applyProtection="1">
      <alignment vertical="center"/>
    </xf>
    <xf numFmtId="0" fontId="0" fillId="0" borderId="36" xfId="0" applyFont="1" applyFill="1" applyBorder="1" applyAlignment="1" applyProtection="1">
      <alignment horizontal="center" vertical="center"/>
    </xf>
    <xf numFmtId="0" fontId="0" fillId="0" borderId="36" xfId="0" applyFont="1" applyFill="1" applyBorder="1" applyAlignment="1" applyProtection="1">
      <alignment vertical="center"/>
    </xf>
    <xf numFmtId="177" fontId="34" fillId="0" borderId="23" xfId="0" applyNumberFormat="1" applyFont="1" applyFill="1" applyBorder="1" applyProtection="1">
      <alignment vertical="center"/>
    </xf>
    <xf numFmtId="179" fontId="34" fillId="0" borderId="29" xfId="28" applyNumberFormat="1" applyFont="1" applyFill="1" applyBorder="1" applyAlignment="1" applyProtection="1">
      <alignment vertical="center" shrinkToFit="1"/>
    </xf>
    <xf numFmtId="0" fontId="49" fillId="0" borderId="48" xfId="0" applyFont="1" applyFill="1" applyBorder="1" applyAlignment="1" applyProtection="1">
      <alignment vertical="center"/>
    </xf>
    <xf numFmtId="0" fontId="49" fillId="26" borderId="48" xfId="0" applyFont="1" applyFill="1" applyBorder="1" applyAlignment="1" applyProtection="1">
      <alignment vertical="center"/>
    </xf>
    <xf numFmtId="0" fontId="0" fillId="0" borderId="48" xfId="0" applyFont="1" applyFill="1" applyBorder="1" applyProtection="1">
      <alignment vertical="center"/>
    </xf>
    <xf numFmtId="0" fontId="0" fillId="0" borderId="48" xfId="0" applyFont="1" applyFill="1" applyBorder="1" applyAlignment="1" applyProtection="1">
      <alignment horizontal="center" vertical="center"/>
    </xf>
    <xf numFmtId="0" fontId="0" fillId="0" borderId="48" xfId="0" applyFont="1" applyFill="1" applyBorder="1" applyAlignment="1" applyProtection="1">
      <alignment vertical="center"/>
    </xf>
    <xf numFmtId="177" fontId="34" fillId="0" borderId="27" xfId="0" applyNumberFormat="1" applyFont="1" applyFill="1" applyBorder="1" applyProtection="1">
      <alignment vertical="center"/>
    </xf>
    <xf numFmtId="0" fontId="42" fillId="26" borderId="0" xfId="0" applyFont="1" applyFill="1" applyBorder="1" applyAlignment="1" applyProtection="1">
      <alignment horizontal="left" vertical="center"/>
    </xf>
    <xf numFmtId="0" fontId="44" fillId="0" borderId="0" xfId="0" applyFont="1" applyFill="1" applyBorder="1" applyAlignment="1" applyProtection="1">
      <alignment horizontal="center" vertical="top" wrapText="1"/>
    </xf>
    <xf numFmtId="177" fontId="34" fillId="0" borderId="114" xfId="0" applyNumberFormat="1" applyFont="1" applyFill="1" applyBorder="1" applyAlignment="1">
      <alignment vertical="center"/>
    </xf>
    <xf numFmtId="0" fontId="30" fillId="29" borderId="58" xfId="0" applyFont="1" applyFill="1" applyBorder="1" applyAlignment="1" applyProtection="1">
      <alignment vertical="center"/>
      <protection locked="0"/>
    </xf>
    <xf numFmtId="0" fontId="30" fillId="29" borderId="48" xfId="0" applyFont="1" applyFill="1" applyBorder="1" applyAlignment="1" applyProtection="1">
      <alignment vertical="center"/>
      <protection locked="0"/>
    </xf>
    <xf numFmtId="0" fontId="30" fillId="29" borderId="49" xfId="0" applyFont="1" applyFill="1" applyBorder="1" applyAlignment="1" applyProtection="1">
      <alignment vertical="center"/>
      <protection locked="0"/>
    </xf>
    <xf numFmtId="0" fontId="30" fillId="29" borderId="12" xfId="0" applyFont="1" applyFill="1" applyBorder="1" applyAlignment="1" applyProtection="1">
      <alignment vertical="center"/>
      <protection locked="0"/>
    </xf>
    <xf numFmtId="0" fontId="30" fillId="29" borderId="36" xfId="0" applyFont="1" applyFill="1" applyBorder="1" applyAlignment="1" applyProtection="1">
      <alignment vertical="center"/>
      <protection locked="0"/>
    </xf>
    <xf numFmtId="0" fontId="30" fillId="29" borderId="11" xfId="0" applyFont="1" applyFill="1" applyBorder="1" applyAlignment="1" applyProtection="1">
      <alignment vertical="center"/>
      <protection locked="0"/>
    </xf>
    <xf numFmtId="0" fontId="35" fillId="0" borderId="0" xfId="0" applyFont="1" applyAlignment="1" applyProtection="1">
      <alignment horizontal="left" vertical="top" wrapText="1"/>
    </xf>
    <xf numFmtId="0" fontId="39" fillId="0" borderId="0" xfId="0" applyFont="1" applyAlignment="1" applyProtection="1">
      <alignment horizontal="left" vertical="center" wrapText="1"/>
    </xf>
    <xf numFmtId="0" fontId="30" fillId="0" borderId="33" xfId="0" applyFont="1" applyBorder="1" applyAlignment="1" applyProtection="1">
      <alignment horizontal="center" vertical="center" wrapText="1"/>
    </xf>
    <xf numFmtId="0" fontId="33" fillId="0" borderId="0" xfId="0" applyFont="1" applyAlignment="1" applyProtection="1">
      <alignment horizontal="left" vertical="center" wrapText="1"/>
    </xf>
    <xf numFmtId="0" fontId="30" fillId="0" borderId="13"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2" xfId="0" applyFont="1" applyBorder="1" applyAlignment="1" applyProtection="1">
      <alignment horizontal="center" vertical="center" wrapText="1"/>
    </xf>
    <xf numFmtId="0" fontId="30" fillId="0" borderId="36" xfId="0" applyFont="1" applyBorder="1" applyAlignment="1" applyProtection="1">
      <alignment horizontal="center" vertical="center" wrapText="1"/>
    </xf>
    <xf numFmtId="0" fontId="30" fillId="0" borderId="11" xfId="0" applyFont="1" applyBorder="1" applyAlignment="1" applyProtection="1">
      <alignment horizontal="center" vertical="center" wrapText="1"/>
    </xf>
    <xf numFmtId="0" fontId="30" fillId="0" borderId="84" xfId="0" applyFont="1" applyBorder="1" applyAlignment="1" applyProtection="1">
      <alignment horizontal="center" vertical="center"/>
    </xf>
    <xf numFmtId="0" fontId="30" fillId="0" borderId="21" xfId="0" applyFont="1" applyBorder="1" applyAlignment="1" applyProtection="1">
      <alignment horizontal="center" vertical="center"/>
    </xf>
    <xf numFmtId="0" fontId="30" fillId="0" borderId="15" xfId="0" applyFont="1" applyBorder="1" applyAlignment="1" applyProtection="1">
      <alignment horizontal="center" vertical="center"/>
    </xf>
    <xf numFmtId="0" fontId="30" fillId="0" borderId="96" xfId="0" applyFont="1" applyBorder="1" applyAlignment="1" applyProtection="1">
      <alignment horizontal="center" vertical="center"/>
    </xf>
    <xf numFmtId="0" fontId="30" fillId="0" borderId="117" xfId="0" applyFont="1" applyBorder="1" applyAlignment="1" applyProtection="1">
      <alignment horizontal="center" vertical="center"/>
    </xf>
    <xf numFmtId="0" fontId="30" fillId="0" borderId="92" xfId="0" applyFont="1" applyBorder="1" applyAlignment="1" applyProtection="1">
      <alignment horizontal="center" vertical="center" wrapText="1"/>
    </xf>
    <xf numFmtId="0" fontId="30" fillId="0" borderId="92" xfId="0" applyFont="1" applyBorder="1" applyAlignment="1" applyProtection="1">
      <alignment horizontal="center" vertical="center"/>
    </xf>
    <xf numFmtId="0" fontId="30" fillId="0" borderId="14"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0" xfId="0" applyFont="1" applyBorder="1" applyAlignment="1" applyProtection="1">
      <alignment horizontal="left" vertical="center"/>
    </xf>
    <xf numFmtId="0" fontId="30" fillId="0" borderId="12" xfId="0" applyFont="1" applyBorder="1" applyAlignment="1" applyProtection="1">
      <alignment horizontal="left" vertical="center"/>
    </xf>
    <xf numFmtId="0" fontId="30" fillId="29" borderId="10" xfId="0" applyFont="1" applyFill="1" applyBorder="1" applyAlignment="1" applyProtection="1">
      <alignment vertical="center"/>
      <protection locked="0"/>
    </xf>
    <xf numFmtId="0" fontId="30" fillId="0" borderId="13" xfId="0" applyFont="1" applyBorder="1" applyAlignment="1" applyProtection="1">
      <alignment horizontal="center" vertical="center" wrapText="1"/>
    </xf>
    <xf numFmtId="0" fontId="30" fillId="0" borderId="119"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119" xfId="0" applyFont="1" applyBorder="1" applyAlignment="1" applyProtection="1">
      <alignment horizontal="center" vertical="center" wrapText="1"/>
    </xf>
    <xf numFmtId="0" fontId="30" fillId="29" borderId="47" xfId="0" applyFont="1" applyFill="1" applyBorder="1" applyAlignment="1" applyProtection="1">
      <alignment horizontal="left" vertical="center"/>
      <protection locked="0"/>
    </xf>
    <xf numFmtId="0" fontId="30" fillId="29" borderId="88" xfId="0" applyFont="1" applyFill="1" applyBorder="1" applyAlignment="1" applyProtection="1">
      <alignment horizontal="left" vertical="center"/>
      <protection locked="0"/>
    </xf>
    <xf numFmtId="0" fontId="30" fillId="29" borderId="116" xfId="0" applyFont="1" applyFill="1" applyBorder="1" applyAlignment="1" applyProtection="1">
      <alignment horizontal="left" vertical="center"/>
      <protection locked="0"/>
    </xf>
    <xf numFmtId="0" fontId="30" fillId="29" borderId="22" xfId="0" applyFont="1" applyFill="1" applyBorder="1" applyAlignment="1" applyProtection="1">
      <alignment horizontal="left" vertical="center"/>
      <protection locked="0"/>
    </xf>
    <xf numFmtId="0" fontId="30" fillId="29" borderId="120" xfId="0" applyFont="1" applyFill="1" applyBorder="1" applyAlignment="1" applyProtection="1">
      <alignment horizontal="left" vertical="center"/>
      <protection locked="0"/>
    </xf>
    <xf numFmtId="0" fontId="30" fillId="29" borderId="21" xfId="0" applyFont="1" applyFill="1" applyBorder="1" applyAlignment="1" applyProtection="1">
      <alignment horizontal="left" vertical="center"/>
      <protection locked="0"/>
    </xf>
    <xf numFmtId="0" fontId="30" fillId="29" borderId="38" xfId="0" applyFont="1" applyFill="1" applyBorder="1" applyAlignment="1" applyProtection="1">
      <alignment horizontal="left" vertical="center"/>
      <protection locked="0"/>
    </xf>
    <xf numFmtId="0" fontId="30" fillId="29" borderId="86" xfId="0" applyFont="1" applyFill="1" applyBorder="1" applyAlignment="1" applyProtection="1">
      <alignment horizontal="left" vertical="center"/>
      <protection locked="0"/>
    </xf>
    <xf numFmtId="0" fontId="30" fillId="29" borderId="10" xfId="0" applyFont="1" applyFill="1" applyBorder="1" applyAlignment="1" applyProtection="1">
      <alignment horizontal="left" vertical="center"/>
      <protection locked="0"/>
    </xf>
    <xf numFmtId="0" fontId="30" fillId="29" borderId="84" xfId="0" applyFont="1" applyFill="1" applyBorder="1" applyAlignment="1" applyProtection="1">
      <alignment horizontal="left" vertical="center"/>
      <protection locked="0"/>
    </xf>
    <xf numFmtId="0" fontId="30" fillId="29" borderId="17" xfId="0" applyFont="1" applyFill="1" applyBorder="1" applyAlignment="1" applyProtection="1">
      <alignment horizontal="left" vertical="center"/>
      <protection locked="0"/>
    </xf>
    <xf numFmtId="0" fontId="30" fillId="29" borderId="103" xfId="0" applyFont="1" applyFill="1" applyBorder="1" applyAlignment="1" applyProtection="1">
      <alignment horizontal="left" vertical="center"/>
      <protection locked="0"/>
    </xf>
    <xf numFmtId="0" fontId="30" fillId="29" borderId="12" xfId="0" applyFont="1" applyFill="1" applyBorder="1" applyAlignment="1" applyProtection="1">
      <alignment horizontal="left" vertical="center"/>
      <protection locked="0"/>
    </xf>
    <xf numFmtId="0" fontId="30" fillId="29" borderId="23" xfId="0" applyFont="1" applyFill="1" applyBorder="1" applyAlignment="1" applyProtection="1">
      <alignment horizontal="left" vertical="center"/>
      <protection locked="0"/>
    </xf>
    <xf numFmtId="0" fontId="0" fillId="29" borderId="112" xfId="0" applyFill="1" applyBorder="1" applyAlignment="1" applyProtection="1">
      <alignment horizontal="left" vertical="center"/>
      <protection locked="0"/>
    </xf>
    <xf numFmtId="0" fontId="0" fillId="29" borderId="8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03" xfId="0" applyFill="1" applyBorder="1" applyAlignment="1" applyProtection="1">
      <alignment horizontal="left" vertical="center"/>
      <protection locked="0"/>
    </xf>
    <xf numFmtId="0" fontId="0" fillId="0" borderId="18" xfId="0" applyFont="1" applyBorder="1" applyAlignment="1" applyProtection="1">
      <alignment horizontal="left" vertical="top" wrapText="1"/>
    </xf>
    <xf numFmtId="0" fontId="30" fillId="0" borderId="10" xfId="0" applyFont="1" applyBorder="1" applyAlignment="1" applyProtection="1">
      <alignment vertical="center"/>
    </xf>
    <xf numFmtId="0" fontId="0" fillId="29" borderId="86"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29" borderId="111"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87" xfId="0" applyFill="1" applyBorder="1" applyAlignment="1" applyProtection="1">
      <alignment horizontal="left" vertical="center"/>
      <protection locked="0"/>
    </xf>
    <xf numFmtId="0" fontId="30" fillId="0" borderId="13" xfId="0" applyFont="1" applyBorder="1" applyAlignment="1" applyProtection="1">
      <alignment vertical="center" wrapText="1" shrinkToFit="1"/>
    </xf>
    <xf numFmtId="0" fontId="30" fillId="0" borderId="84" xfId="0" applyFont="1" applyBorder="1" applyAlignment="1" applyProtection="1">
      <alignment vertical="center" wrapText="1" shrinkToFit="1"/>
    </xf>
    <xf numFmtId="0" fontId="30" fillId="29" borderId="14" xfId="0" applyFont="1" applyFill="1" applyBorder="1" applyProtection="1">
      <alignment vertical="center"/>
      <protection locked="0"/>
    </xf>
    <xf numFmtId="0" fontId="30" fillId="29" borderId="21" xfId="0" applyFont="1" applyFill="1" applyBorder="1" applyProtection="1">
      <alignment vertical="center"/>
      <protection locked="0"/>
    </xf>
    <xf numFmtId="0" fontId="30" fillId="29" borderId="15" xfId="0" applyFont="1" applyFill="1" applyBorder="1" applyProtection="1">
      <alignment vertical="center"/>
      <protection locked="0"/>
    </xf>
    <xf numFmtId="0" fontId="30" fillId="29" borderId="12" xfId="0" applyFont="1" applyFill="1" applyBorder="1" applyAlignment="1" applyProtection="1">
      <alignment vertical="center" wrapText="1"/>
      <protection locked="0"/>
    </xf>
    <xf numFmtId="0" fontId="30" fillId="29" borderId="36" xfId="0" applyFont="1" applyFill="1" applyBorder="1" applyAlignment="1" applyProtection="1">
      <alignment vertical="center" wrapText="1"/>
      <protection locked="0"/>
    </xf>
    <xf numFmtId="0" fontId="30" fillId="29" borderId="11" xfId="0" applyFont="1" applyFill="1" applyBorder="1" applyAlignment="1" applyProtection="1">
      <alignment vertical="center" wrapText="1"/>
      <protection locked="0"/>
    </xf>
    <xf numFmtId="0" fontId="30" fillId="29" borderId="12" xfId="0" applyFont="1" applyFill="1" applyBorder="1" applyProtection="1">
      <alignment vertical="center"/>
      <protection locked="0"/>
    </xf>
    <xf numFmtId="0" fontId="30" fillId="29" borderId="36" xfId="0" applyFont="1" applyFill="1" applyBorder="1" applyProtection="1">
      <alignment vertical="center"/>
      <protection locked="0"/>
    </xf>
    <xf numFmtId="0" fontId="30" fillId="29" borderId="11" xfId="0" applyFont="1" applyFill="1" applyBorder="1" applyProtection="1">
      <alignment vertical="center"/>
      <protection locked="0"/>
    </xf>
    <xf numFmtId="0" fontId="30" fillId="29" borderId="116" xfId="0" applyFont="1" applyFill="1" applyBorder="1" applyProtection="1">
      <alignment vertical="center"/>
      <protection locked="0"/>
    </xf>
    <xf numFmtId="0" fontId="30" fillId="29" borderId="24" xfId="0" applyFont="1" applyFill="1" applyBorder="1" applyProtection="1">
      <alignment vertical="center"/>
      <protection locked="0"/>
    </xf>
    <xf numFmtId="0" fontId="30" fillId="29" borderId="122" xfId="0" applyFont="1" applyFill="1" applyBorder="1" applyProtection="1">
      <alignment vertical="center"/>
      <protection locked="0"/>
    </xf>
    <xf numFmtId="0" fontId="0" fillId="0" borderId="0" xfId="0" applyAlignment="1" applyProtection="1">
      <alignment horizontal="left" vertical="top" wrapText="1"/>
    </xf>
    <xf numFmtId="0" fontId="30" fillId="29" borderId="29" xfId="0" applyFont="1" applyFill="1" applyBorder="1" applyAlignment="1" applyProtection="1">
      <alignment vertical="center"/>
      <protection locked="0"/>
    </xf>
    <xf numFmtId="0" fontId="30" fillId="29" borderId="104" xfId="0" applyFont="1" applyFill="1" applyBorder="1" applyAlignment="1" applyProtection="1">
      <alignment horizontal="left" vertical="center"/>
      <protection locked="0"/>
    </xf>
    <xf numFmtId="0" fontId="30" fillId="29" borderId="105" xfId="0" applyFont="1" applyFill="1" applyBorder="1" applyAlignment="1" applyProtection="1">
      <alignment horizontal="left" vertical="center"/>
      <protection locked="0"/>
    </xf>
    <xf numFmtId="0" fontId="30" fillId="29" borderId="106" xfId="0" applyFont="1" applyFill="1" applyBorder="1" applyAlignment="1" applyProtection="1">
      <alignment horizontal="left" vertical="center"/>
      <protection locked="0"/>
    </xf>
    <xf numFmtId="0" fontId="40" fillId="29" borderId="52" xfId="48" applyFont="1" applyFill="1" applyBorder="1" applyAlignment="1" applyProtection="1">
      <alignment horizontal="left" vertical="center"/>
      <protection locked="0"/>
    </xf>
    <xf numFmtId="0" fontId="7" fillId="29" borderId="29" xfId="0" applyFont="1" applyFill="1" applyBorder="1" applyAlignment="1" applyProtection="1">
      <alignment horizontal="left" vertical="center"/>
      <protection locked="0"/>
    </xf>
    <xf numFmtId="0" fontId="7" fillId="29" borderId="58" xfId="0" applyFont="1" applyFill="1" applyBorder="1" applyAlignment="1" applyProtection="1">
      <alignment horizontal="left" vertical="center"/>
      <protection locked="0"/>
    </xf>
    <xf numFmtId="0" fontId="7" fillId="29" borderId="27" xfId="0" applyFont="1" applyFill="1" applyBorder="1" applyAlignment="1" applyProtection="1">
      <alignment horizontal="left" vertical="center"/>
      <protection locked="0"/>
    </xf>
    <xf numFmtId="49" fontId="46" fillId="29" borderId="85" xfId="0" applyNumberFormat="1" applyFont="1" applyFill="1" applyBorder="1" applyAlignment="1" applyProtection="1">
      <alignment horizontal="center" vertical="center"/>
      <protection locked="0"/>
    </xf>
    <xf numFmtId="49" fontId="46" fillId="29" borderId="24" xfId="0" applyNumberFormat="1" applyFont="1" applyFill="1" applyBorder="1" applyAlignment="1" applyProtection="1">
      <alignment horizontal="center" vertical="center"/>
      <protection locked="0"/>
    </xf>
    <xf numFmtId="49" fontId="46" fillId="29" borderId="122" xfId="0" applyNumberFormat="1" applyFont="1" applyFill="1" applyBorder="1" applyAlignment="1" applyProtection="1">
      <alignment horizontal="center" vertical="center"/>
      <protection locked="0"/>
    </xf>
    <xf numFmtId="49" fontId="46" fillId="29" borderId="57" xfId="0" applyNumberFormat="1" applyFont="1" applyFill="1" applyBorder="1" applyAlignment="1" applyProtection="1">
      <alignment horizontal="center" vertical="center"/>
      <protection locked="0"/>
    </xf>
    <xf numFmtId="49" fontId="46" fillId="29" borderId="36" xfId="0" applyNumberFormat="1" applyFont="1" applyFill="1" applyBorder="1" applyAlignment="1" applyProtection="1">
      <alignment horizontal="center" vertical="center"/>
      <protection locked="0"/>
    </xf>
    <xf numFmtId="49" fontId="46" fillId="29" borderId="11" xfId="0" applyNumberFormat="1" applyFont="1" applyFill="1" applyBorder="1" applyAlignment="1" applyProtection="1">
      <alignment horizontal="center" vertical="center"/>
      <protection locked="0"/>
    </xf>
    <xf numFmtId="49" fontId="46" fillId="29" borderId="113" xfId="0" applyNumberFormat="1" applyFont="1" applyFill="1" applyBorder="1" applyAlignment="1" applyProtection="1">
      <alignment horizontal="center" vertical="center"/>
      <protection locked="0"/>
    </xf>
    <xf numFmtId="49" fontId="46" fillId="29" borderId="18" xfId="0" applyNumberFormat="1" applyFont="1" applyFill="1" applyBorder="1" applyAlignment="1" applyProtection="1">
      <alignment horizontal="center" vertical="center"/>
      <protection locked="0"/>
    </xf>
    <xf numFmtId="49" fontId="46" fillId="29" borderId="19" xfId="0" applyNumberFormat="1" applyFont="1" applyFill="1" applyBorder="1" applyAlignment="1" applyProtection="1">
      <alignment horizontal="center" vertical="center"/>
      <protection locked="0"/>
    </xf>
    <xf numFmtId="49" fontId="46" fillId="29" borderId="35" xfId="0" applyNumberFormat="1" applyFont="1" applyFill="1" applyBorder="1" applyAlignment="1" applyProtection="1">
      <alignment horizontal="center" vertical="center"/>
      <protection locked="0"/>
    </xf>
    <xf numFmtId="49" fontId="46" fillId="29" borderId="48" xfId="0" applyNumberFormat="1" applyFont="1" applyFill="1" applyBorder="1" applyAlignment="1" applyProtection="1">
      <alignment horizontal="center" vertical="center"/>
      <protection locked="0"/>
    </xf>
    <xf numFmtId="49" fontId="46" fillId="29" borderId="49" xfId="0" applyNumberFormat="1" applyFont="1" applyFill="1" applyBorder="1" applyAlignment="1" applyProtection="1">
      <alignment horizontal="center" vertical="center"/>
      <protection locked="0"/>
    </xf>
    <xf numFmtId="0" fontId="49" fillId="32" borderId="10" xfId="0" applyFont="1" applyFill="1" applyBorder="1" applyAlignment="1" applyProtection="1">
      <alignment horizontal="center" vertical="center"/>
    </xf>
    <xf numFmtId="0" fontId="41" fillId="0" borderId="18" xfId="0" applyFont="1" applyFill="1" applyBorder="1" applyAlignment="1" applyProtection="1">
      <alignment horizontal="center" vertical="center" wrapText="1"/>
    </xf>
    <xf numFmtId="0" fontId="41" fillId="0" borderId="24" xfId="0" applyFont="1" applyFill="1" applyBorder="1" applyAlignment="1" applyProtection="1">
      <alignment horizontal="center" vertical="center" wrapText="1"/>
    </xf>
    <xf numFmtId="0" fontId="41" fillId="0" borderId="36" xfId="0" applyFont="1" applyFill="1" applyBorder="1" applyAlignment="1" applyProtection="1">
      <alignment horizontal="center" vertical="center" shrinkToFit="1"/>
    </xf>
    <xf numFmtId="0" fontId="83" fillId="33" borderId="0" xfId="0" applyFont="1" applyFill="1" applyBorder="1" applyAlignment="1" applyProtection="1">
      <alignment horizontal="center" vertical="center"/>
      <protection locked="0"/>
    </xf>
    <xf numFmtId="0" fontId="30" fillId="33" borderId="0" xfId="0" applyFont="1" applyFill="1" applyBorder="1" applyAlignment="1" applyProtection="1">
      <alignment horizontal="center" vertical="center"/>
      <protection locked="0"/>
    </xf>
    <xf numFmtId="0" fontId="41" fillId="0" borderId="18" xfId="0" applyFont="1" applyFill="1" applyBorder="1" applyAlignment="1" applyProtection="1">
      <alignment horizontal="center" vertical="center" shrinkToFit="1"/>
    </xf>
    <xf numFmtId="0" fontId="44" fillId="26" borderId="51" xfId="0" applyFont="1" applyFill="1" applyBorder="1" applyAlignment="1" applyProtection="1">
      <alignment vertical="center" wrapText="1"/>
    </xf>
    <xf numFmtId="0" fontId="44" fillId="26" borderId="59" xfId="0" applyFont="1" applyFill="1" applyBorder="1" applyAlignment="1" applyProtection="1">
      <alignment horizontal="left" vertical="center" wrapText="1"/>
    </xf>
    <xf numFmtId="0" fontId="44" fillId="26" borderId="56" xfId="0" applyFont="1" applyFill="1" applyBorder="1" applyAlignment="1" applyProtection="1">
      <alignment horizontal="left" vertical="center" wrapText="1"/>
    </xf>
    <xf numFmtId="49" fontId="41" fillId="32" borderId="12" xfId="0" applyNumberFormat="1" applyFont="1" applyFill="1" applyBorder="1" applyAlignment="1" applyProtection="1">
      <alignment horizontal="center" vertical="center" wrapText="1"/>
    </xf>
    <xf numFmtId="49" fontId="41" fillId="32" borderId="36" xfId="0" applyNumberFormat="1" applyFont="1" applyFill="1" applyBorder="1" applyAlignment="1" applyProtection="1">
      <alignment horizontal="center" vertical="center" wrapText="1"/>
    </xf>
    <xf numFmtId="49" fontId="41" fillId="32" borderId="11" xfId="0" applyNumberFormat="1" applyFont="1" applyFill="1" applyBorder="1" applyAlignment="1" applyProtection="1">
      <alignment horizontal="center" vertical="center" wrapText="1"/>
    </xf>
    <xf numFmtId="0" fontId="41" fillId="0" borderId="14" xfId="0" applyFont="1" applyFill="1" applyBorder="1" applyAlignment="1" applyProtection="1">
      <alignment horizontal="left" vertical="center" wrapText="1"/>
    </xf>
    <xf numFmtId="0" fontId="41" fillId="0" borderId="21" xfId="0" applyFont="1" applyFill="1" applyBorder="1" applyAlignment="1" applyProtection="1">
      <alignment horizontal="left" vertical="center" wrapText="1"/>
    </xf>
    <xf numFmtId="0" fontId="41" fillId="0" borderId="38" xfId="0" applyFont="1" applyFill="1" applyBorder="1" applyAlignment="1" applyProtection="1">
      <alignment horizontal="left" vertical="center" wrapText="1"/>
    </xf>
    <xf numFmtId="0" fontId="41" fillId="0" borderId="33" xfId="0" applyFont="1" applyFill="1" applyBorder="1" applyAlignment="1" applyProtection="1">
      <alignment horizontal="left" vertical="center" wrapText="1"/>
    </xf>
    <xf numFmtId="0" fontId="41" fillId="0" borderId="0" xfId="0" applyFont="1" applyFill="1" applyBorder="1" applyAlignment="1" applyProtection="1">
      <alignment horizontal="left" vertical="center" wrapText="1"/>
    </xf>
    <xf numFmtId="0" fontId="41" fillId="0" borderId="37" xfId="0" applyFont="1" applyFill="1" applyBorder="1" applyAlignment="1" applyProtection="1">
      <alignment horizontal="left" vertical="center" wrapText="1"/>
    </xf>
    <xf numFmtId="0" fontId="41" fillId="0" borderId="17" xfId="0" applyFont="1" applyFill="1" applyBorder="1" applyAlignment="1" applyProtection="1">
      <alignment horizontal="left" vertical="center" wrapText="1"/>
    </xf>
    <xf numFmtId="0" fontId="41" fillId="0" borderId="18" xfId="0" applyFont="1" applyFill="1" applyBorder="1" applyAlignment="1" applyProtection="1">
      <alignment horizontal="left" vertical="center" wrapText="1"/>
    </xf>
    <xf numFmtId="0" fontId="41" fillId="0" borderId="89" xfId="0" applyFont="1" applyFill="1" applyBorder="1" applyAlignment="1" applyProtection="1">
      <alignment horizontal="left" vertical="center" wrapText="1"/>
    </xf>
    <xf numFmtId="0" fontId="41" fillId="0" borderId="57" xfId="0" applyFont="1" applyFill="1" applyBorder="1" applyAlignment="1" applyProtection="1">
      <alignment horizontal="center" vertical="center" wrapText="1"/>
    </xf>
    <xf numFmtId="0" fontId="41" fillId="0" borderId="36" xfId="0" applyFont="1" applyFill="1" applyBorder="1" applyAlignment="1" applyProtection="1">
      <alignment horizontal="center" vertical="center" wrapText="1"/>
    </xf>
    <xf numFmtId="0" fontId="41" fillId="0" borderId="11" xfId="0" applyFont="1" applyFill="1" applyBorder="1" applyAlignment="1" applyProtection="1">
      <alignment horizontal="center" vertical="center" wrapText="1"/>
    </xf>
    <xf numFmtId="0" fontId="83" fillId="0" borderId="0" xfId="0" applyFont="1" applyFill="1" applyBorder="1" applyAlignment="1" applyProtection="1">
      <alignment horizontal="center" vertical="center"/>
    </xf>
    <xf numFmtId="0" fontId="83" fillId="0" borderId="0" xfId="0" applyFont="1" applyFill="1" applyBorder="1" applyAlignment="1" applyProtection="1">
      <alignment vertical="center" shrinkToFit="1"/>
    </xf>
    <xf numFmtId="0" fontId="83" fillId="0" borderId="37" xfId="0" applyFont="1" applyFill="1" applyBorder="1" applyAlignment="1" applyProtection="1">
      <alignment vertical="center" shrinkToFit="1"/>
    </xf>
    <xf numFmtId="0" fontId="41" fillId="26" borderId="51" xfId="0" applyFont="1" applyFill="1" applyBorder="1" applyAlignment="1" applyProtection="1">
      <alignment vertical="center" wrapText="1"/>
    </xf>
    <xf numFmtId="0" fontId="41" fillId="26" borderId="64" xfId="0" applyFont="1" applyFill="1" applyBorder="1" applyAlignment="1" applyProtection="1">
      <alignment vertical="center" wrapText="1"/>
    </xf>
    <xf numFmtId="0" fontId="51" fillId="32" borderId="14" xfId="0" applyFont="1" applyFill="1" applyBorder="1" applyAlignment="1" applyProtection="1">
      <alignment horizontal="center" vertical="center" wrapText="1"/>
    </xf>
    <xf numFmtId="0" fontId="51" fillId="32" borderId="21" xfId="0" applyFont="1" applyFill="1" applyBorder="1" applyAlignment="1" applyProtection="1">
      <alignment horizontal="center" vertical="center" wrapText="1"/>
    </xf>
    <xf numFmtId="0" fontId="51" fillId="32" borderId="15" xfId="0" applyFont="1" applyFill="1" applyBorder="1" applyAlignment="1" applyProtection="1">
      <alignment horizontal="center" vertical="center" wrapText="1"/>
    </xf>
    <xf numFmtId="0" fontId="54" fillId="0" borderId="51" xfId="0" applyFont="1" applyFill="1" applyBorder="1" applyAlignment="1" applyProtection="1">
      <alignment horizontal="left" vertical="center"/>
    </xf>
    <xf numFmtId="0" fontId="54" fillId="0" borderId="64" xfId="0" applyFont="1" applyFill="1" applyBorder="1" applyAlignment="1" applyProtection="1">
      <alignment horizontal="left" vertical="center"/>
    </xf>
    <xf numFmtId="0" fontId="54" fillId="0" borderId="61" xfId="0" applyFont="1" applyFill="1" applyBorder="1" applyAlignment="1" applyProtection="1">
      <alignment horizontal="left" vertical="center"/>
    </xf>
    <xf numFmtId="0" fontId="54" fillId="0" borderId="62" xfId="0" applyFont="1" applyFill="1" applyBorder="1" applyAlignment="1" applyProtection="1">
      <alignment horizontal="left" vertical="center"/>
    </xf>
    <xf numFmtId="0" fontId="54" fillId="0" borderId="152" xfId="0" applyFont="1" applyFill="1" applyBorder="1" applyAlignment="1" applyProtection="1">
      <alignment horizontal="left" vertical="center"/>
    </xf>
    <xf numFmtId="0" fontId="54" fillId="0" borderId="65" xfId="0" applyFont="1" applyFill="1" applyBorder="1" applyAlignment="1" applyProtection="1">
      <alignment horizontal="left" vertical="center"/>
    </xf>
    <xf numFmtId="0" fontId="54" fillId="0" borderId="66" xfId="0" applyFont="1" applyFill="1" applyBorder="1" applyAlignment="1" applyProtection="1">
      <alignment horizontal="left" vertical="center"/>
    </xf>
    <xf numFmtId="0" fontId="54" fillId="0" borderId="63" xfId="0" applyFont="1" applyFill="1" applyBorder="1" applyAlignment="1" applyProtection="1">
      <alignment horizontal="left" vertical="center"/>
    </xf>
    <xf numFmtId="0" fontId="54" fillId="0" borderId="60" xfId="0" applyFont="1" applyFill="1" applyBorder="1" applyAlignment="1" applyProtection="1">
      <alignment horizontal="left" vertical="center"/>
    </xf>
    <xf numFmtId="0" fontId="54" fillId="0" borderId="123" xfId="0" quotePrefix="1" applyFont="1" applyFill="1" applyBorder="1" applyAlignment="1" applyProtection="1">
      <alignment horizontal="center" vertical="center"/>
    </xf>
    <xf numFmtId="0" fontId="54" fillId="0" borderId="73" xfId="0" applyFont="1" applyFill="1" applyBorder="1" applyAlignment="1" applyProtection="1">
      <alignment horizontal="center" vertical="center"/>
    </xf>
    <xf numFmtId="0" fontId="54" fillId="0" borderId="154" xfId="0" applyFont="1" applyFill="1" applyBorder="1" applyAlignment="1" applyProtection="1">
      <alignment horizontal="center" vertical="center"/>
    </xf>
    <xf numFmtId="0" fontId="54" fillId="0" borderId="153" xfId="0" quotePrefix="1" applyFont="1" applyFill="1" applyBorder="1" applyAlignment="1" applyProtection="1">
      <alignment horizontal="center" vertical="center"/>
    </xf>
    <xf numFmtId="0" fontId="54" fillId="0" borderId="51" xfId="0" applyFont="1" applyFill="1" applyBorder="1" applyAlignment="1" applyProtection="1">
      <alignment horizontal="left" vertical="center" wrapText="1"/>
    </xf>
    <xf numFmtId="0" fontId="54" fillId="0" borderId="64" xfId="0" applyFont="1" applyFill="1" applyBorder="1" applyAlignment="1" applyProtection="1">
      <alignment horizontal="left" vertical="center" wrapText="1"/>
    </xf>
    <xf numFmtId="0" fontId="54" fillId="0" borderId="36" xfId="0" applyFont="1" applyFill="1" applyBorder="1" applyAlignment="1" applyProtection="1">
      <alignment horizontal="left" vertical="center" wrapText="1"/>
    </xf>
    <xf numFmtId="0" fontId="54" fillId="0" borderId="11" xfId="0" applyFont="1" applyFill="1" applyBorder="1" applyAlignment="1" applyProtection="1">
      <alignment horizontal="left" vertical="center" wrapText="1"/>
    </xf>
    <xf numFmtId="0" fontId="26" fillId="0" borderId="0" xfId="0" applyFont="1" applyFill="1" applyAlignment="1" applyProtection="1">
      <alignment horizontal="left" vertical="center" wrapText="1"/>
    </xf>
    <xf numFmtId="0" fontId="26"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0" fontId="44" fillId="0" borderId="0" xfId="0" applyFont="1" applyFill="1" applyAlignment="1" applyProtection="1">
      <alignment horizontal="left" vertical="center" wrapText="1"/>
    </xf>
    <xf numFmtId="0" fontId="44" fillId="0" borderId="0" xfId="0" applyFont="1" applyFill="1" applyAlignment="1" applyProtection="1">
      <alignment horizontal="left" vertical="top" wrapText="1"/>
    </xf>
    <xf numFmtId="178" fontId="48" fillId="25" borderId="14" xfId="0" applyNumberFormat="1" applyFont="1" applyFill="1" applyBorder="1" applyAlignment="1" applyProtection="1">
      <alignment horizontal="right" vertical="center"/>
      <protection locked="0"/>
    </xf>
    <xf numFmtId="178" fontId="48" fillId="25" borderId="21" xfId="0" applyNumberFormat="1" applyFont="1" applyFill="1" applyBorder="1" applyAlignment="1" applyProtection="1">
      <alignment horizontal="right" vertical="center"/>
      <protection locked="0"/>
    </xf>
    <xf numFmtId="178" fontId="48" fillId="25" borderId="15" xfId="0" applyNumberFormat="1" applyFont="1" applyFill="1" applyBorder="1" applyAlignment="1" applyProtection="1">
      <alignment horizontal="right" vertical="center"/>
      <protection locked="0"/>
    </xf>
    <xf numFmtId="178" fontId="48" fillId="25" borderId="17" xfId="0" applyNumberFormat="1" applyFont="1" applyFill="1" applyBorder="1" applyAlignment="1" applyProtection="1">
      <alignment horizontal="right" vertical="center"/>
      <protection locked="0"/>
    </xf>
    <xf numFmtId="178" fontId="48" fillId="25" borderId="18" xfId="0" applyNumberFormat="1" applyFont="1" applyFill="1" applyBorder="1" applyAlignment="1" applyProtection="1">
      <alignment horizontal="right" vertical="center"/>
      <protection locked="0"/>
    </xf>
    <xf numFmtId="178" fontId="48" fillId="25" borderId="19" xfId="0" applyNumberFormat="1" applyFont="1" applyFill="1" applyBorder="1" applyAlignment="1" applyProtection="1">
      <alignment horizontal="right" vertical="center"/>
      <protection locked="0"/>
    </xf>
    <xf numFmtId="178" fontId="48" fillId="25" borderId="120" xfId="0" applyNumberFormat="1" applyFont="1" applyFill="1" applyBorder="1" applyAlignment="1" applyProtection="1">
      <alignment horizontal="right" vertical="center"/>
      <protection locked="0"/>
    </xf>
    <xf numFmtId="178" fontId="48" fillId="25" borderId="113" xfId="0" applyNumberFormat="1" applyFont="1" applyFill="1" applyBorder="1" applyAlignment="1" applyProtection="1">
      <alignment horizontal="right" vertical="center"/>
      <protection locked="0"/>
    </xf>
    <xf numFmtId="0" fontId="41" fillId="26" borderId="83" xfId="0" applyFont="1" applyFill="1" applyBorder="1" applyAlignment="1" applyProtection="1">
      <alignment horizontal="left" vertical="center" wrapText="1"/>
    </xf>
    <xf numFmtId="0" fontId="41" fillId="26" borderId="70" xfId="0" applyFont="1" applyFill="1" applyBorder="1" applyAlignment="1" applyProtection="1">
      <alignment horizontal="left" vertical="center" wrapText="1"/>
    </xf>
    <xf numFmtId="0" fontId="41" fillId="26" borderId="110" xfId="0" applyFont="1" applyFill="1" applyBorder="1" applyAlignment="1" applyProtection="1">
      <alignment horizontal="left" vertical="center" wrapText="1"/>
    </xf>
    <xf numFmtId="0" fontId="41" fillId="26" borderId="90" xfId="0" applyFont="1" applyFill="1" applyBorder="1" applyAlignment="1" applyProtection="1">
      <alignment horizontal="left" vertical="center" wrapText="1"/>
    </xf>
    <xf numFmtId="0" fontId="41" fillId="26" borderId="72" xfId="0" applyFont="1" applyFill="1" applyBorder="1" applyAlignment="1" applyProtection="1">
      <alignment horizontal="left" vertical="center" wrapText="1"/>
    </xf>
    <xf numFmtId="0" fontId="41" fillId="26" borderId="95" xfId="0" applyFont="1" applyFill="1" applyBorder="1" applyAlignment="1" applyProtection="1">
      <alignment horizontal="left" vertical="center" wrapText="1"/>
    </xf>
    <xf numFmtId="0" fontId="41" fillId="26" borderId="100" xfId="0" applyFont="1" applyFill="1" applyBorder="1" applyAlignment="1" applyProtection="1">
      <alignment horizontal="center" vertical="center"/>
    </xf>
    <xf numFmtId="0" fontId="41" fillId="26" borderId="76" xfId="0" applyFont="1" applyFill="1" applyBorder="1" applyAlignment="1" applyProtection="1">
      <alignment horizontal="center" vertical="center"/>
    </xf>
    <xf numFmtId="0" fontId="41" fillId="0" borderId="100" xfId="0" applyFont="1" applyBorder="1" applyAlignment="1" applyProtection="1">
      <alignment horizontal="center" vertical="center"/>
    </xf>
    <xf numFmtId="0" fontId="41" fillId="0" borderId="76" xfId="0" applyFont="1" applyBorder="1" applyAlignment="1" applyProtection="1">
      <alignment horizontal="center" vertical="center"/>
    </xf>
    <xf numFmtId="0" fontId="41" fillId="32" borderId="58" xfId="0" applyFont="1" applyFill="1" applyBorder="1" applyAlignment="1" applyProtection="1">
      <alignment horizontal="center" vertical="center"/>
    </xf>
    <xf numFmtId="0" fontId="41" fillId="32" borderId="48" xfId="0" applyFont="1" applyFill="1" applyBorder="1" applyAlignment="1" applyProtection="1">
      <alignment horizontal="center" vertical="center"/>
    </xf>
    <xf numFmtId="0" fontId="41" fillId="32" borderId="49" xfId="0" applyFont="1" applyFill="1" applyBorder="1" applyAlignment="1" applyProtection="1">
      <alignment horizontal="center" vertical="center"/>
    </xf>
    <xf numFmtId="0" fontId="48" fillId="25" borderId="12" xfId="0" applyFont="1" applyFill="1" applyBorder="1" applyAlignment="1" applyProtection="1">
      <alignment horizontal="left" vertical="center" shrinkToFit="1"/>
      <protection locked="0"/>
    </xf>
    <xf numFmtId="0" fontId="48" fillId="25" borderId="36" xfId="0" applyFont="1" applyFill="1" applyBorder="1" applyAlignment="1" applyProtection="1">
      <alignment horizontal="left" vertical="center" shrinkToFit="1"/>
      <protection locked="0"/>
    </xf>
    <xf numFmtId="0" fontId="48" fillId="25" borderId="21" xfId="0" applyFont="1" applyFill="1" applyBorder="1" applyAlignment="1" applyProtection="1">
      <alignment horizontal="left" vertical="center" shrinkToFit="1"/>
      <protection locked="0"/>
    </xf>
    <xf numFmtId="0" fontId="48" fillId="25" borderId="67" xfId="0" applyFont="1" applyFill="1" applyBorder="1" applyAlignment="1" applyProtection="1">
      <alignment horizontal="left" vertical="center" shrinkToFit="1"/>
      <protection locked="0"/>
    </xf>
    <xf numFmtId="0" fontId="41" fillId="0" borderId="57" xfId="0" applyFont="1" applyFill="1" applyBorder="1" applyAlignment="1" applyProtection="1">
      <alignment horizontal="left" vertical="center" shrinkToFit="1"/>
    </xf>
    <xf numFmtId="0" fontId="41" fillId="0" borderId="36" xfId="0" applyFont="1" applyFill="1" applyBorder="1" applyAlignment="1" applyProtection="1">
      <alignment horizontal="left" vertical="center" shrinkToFit="1"/>
    </xf>
    <xf numFmtId="0" fontId="41" fillId="0" borderId="11" xfId="0" applyFont="1" applyFill="1" applyBorder="1" applyAlignment="1" applyProtection="1">
      <alignment horizontal="left" vertical="center" shrinkToFit="1"/>
    </xf>
    <xf numFmtId="0" fontId="54" fillId="0" borderId="65" xfId="0" applyFont="1" applyFill="1" applyBorder="1" applyAlignment="1" applyProtection="1">
      <alignment horizontal="left" vertical="center" wrapText="1"/>
    </xf>
    <xf numFmtId="0" fontId="54" fillId="0" borderId="66" xfId="0" applyFont="1" applyFill="1" applyBorder="1" applyAlignment="1" applyProtection="1">
      <alignment horizontal="left" vertical="center" wrapText="1"/>
    </xf>
    <xf numFmtId="0" fontId="41" fillId="0" borderId="136" xfId="0" applyFont="1" applyFill="1" applyBorder="1" applyAlignment="1" applyProtection="1">
      <alignment horizontal="center" vertical="center"/>
    </xf>
    <xf numFmtId="0" fontId="41" fillId="0" borderId="51" xfId="0" applyFont="1" applyFill="1" applyBorder="1" applyAlignment="1" applyProtection="1">
      <alignment horizontal="center" vertical="center"/>
    </xf>
    <xf numFmtId="0" fontId="41" fillId="0" borderId="54" xfId="0" applyFont="1" applyFill="1" applyBorder="1" applyAlignment="1" applyProtection="1">
      <alignment horizontal="center" vertical="center"/>
    </xf>
    <xf numFmtId="0" fontId="83" fillId="0" borderId="0" xfId="0" applyFont="1" applyFill="1" applyBorder="1" applyAlignment="1" applyProtection="1">
      <alignment horizontal="center" vertical="center" wrapText="1"/>
    </xf>
    <xf numFmtId="0" fontId="51" fillId="27" borderId="68" xfId="0" applyFont="1" applyFill="1" applyBorder="1" applyAlignment="1" applyProtection="1">
      <alignment horizontal="center" vertical="center" wrapText="1"/>
    </xf>
    <xf numFmtId="0" fontId="51" fillId="27" borderId="51" xfId="0" applyFont="1" applyFill="1" applyBorder="1" applyAlignment="1" applyProtection="1">
      <alignment horizontal="center" vertical="center" wrapText="1"/>
    </xf>
    <xf numFmtId="0" fontId="51" fillId="27" borderId="54" xfId="0" applyFont="1" applyFill="1" applyBorder="1" applyAlignment="1" applyProtection="1">
      <alignment horizontal="center" vertical="center" wrapText="1"/>
    </xf>
    <xf numFmtId="0" fontId="58" fillId="0" borderId="36" xfId="0" applyFont="1" applyFill="1" applyBorder="1" applyAlignment="1" applyProtection="1">
      <alignment horizontal="left" vertical="center" wrapText="1"/>
    </xf>
    <xf numFmtId="0" fontId="58" fillId="0" borderId="11" xfId="0" applyFont="1" applyFill="1" applyBorder="1" applyAlignment="1" applyProtection="1">
      <alignment horizontal="left" vertical="center" wrapText="1"/>
    </xf>
    <xf numFmtId="0" fontId="57" fillId="33" borderId="26" xfId="0" applyFont="1" applyFill="1" applyBorder="1" applyAlignment="1" applyProtection="1">
      <alignment horizontal="center" vertical="center" wrapText="1"/>
      <protection locked="0"/>
    </xf>
    <xf numFmtId="0" fontId="57" fillId="33" borderId="32" xfId="0" applyFont="1" applyFill="1" applyBorder="1" applyAlignment="1" applyProtection="1">
      <alignment horizontal="center" vertical="center" wrapText="1"/>
      <protection locked="0"/>
    </xf>
    <xf numFmtId="0" fontId="44" fillId="0" borderId="151" xfId="0" applyFont="1" applyFill="1" applyBorder="1" applyAlignment="1" applyProtection="1">
      <alignment horizontal="left" vertical="center" wrapText="1"/>
    </xf>
    <xf numFmtId="0" fontId="44" fillId="0" borderId="79" xfId="0" applyFont="1" applyFill="1" applyBorder="1" applyAlignment="1" applyProtection="1">
      <alignment horizontal="left" vertical="center" wrapText="1"/>
    </xf>
    <xf numFmtId="0" fontId="44" fillId="0" borderId="80" xfId="0" applyFont="1" applyFill="1" applyBorder="1" applyAlignment="1" applyProtection="1">
      <alignment horizontal="left" vertical="center" wrapText="1"/>
    </xf>
    <xf numFmtId="0" fontId="44" fillId="0" borderId="21" xfId="0" applyFont="1" applyFill="1" applyBorder="1" applyAlignment="1" applyProtection="1">
      <alignment vertical="center" wrapText="1"/>
    </xf>
    <xf numFmtId="0" fontId="54" fillId="32" borderId="14" xfId="0" applyFont="1" applyFill="1" applyBorder="1" applyAlignment="1" applyProtection="1">
      <alignment horizontal="center" vertical="center" textRotation="255"/>
    </xf>
    <xf numFmtId="0" fontId="54" fillId="32" borderId="15" xfId="0" applyFont="1" applyFill="1" applyBorder="1" applyAlignment="1" applyProtection="1">
      <alignment horizontal="center" vertical="center" textRotation="255"/>
    </xf>
    <xf numFmtId="0" fontId="54" fillId="32" borderId="33" xfId="0" applyFont="1" applyFill="1" applyBorder="1" applyAlignment="1" applyProtection="1">
      <alignment horizontal="center" vertical="center" textRotation="255"/>
    </xf>
    <xf numFmtId="0" fontId="54" fillId="32" borderId="16" xfId="0" applyFont="1" applyFill="1" applyBorder="1" applyAlignment="1" applyProtection="1">
      <alignment horizontal="center" vertical="center" textRotation="255"/>
    </xf>
    <xf numFmtId="0" fontId="54" fillId="32" borderId="17" xfId="0" applyFont="1" applyFill="1" applyBorder="1" applyAlignment="1" applyProtection="1">
      <alignment horizontal="center" vertical="center" textRotation="255"/>
    </xf>
    <xf numFmtId="0" fontId="54" fillId="32" borderId="19" xfId="0" applyFont="1" applyFill="1" applyBorder="1" applyAlignment="1" applyProtection="1">
      <alignment horizontal="center" vertical="center" textRotation="255"/>
    </xf>
    <xf numFmtId="0" fontId="41" fillId="0" borderId="34" xfId="0" applyFont="1" applyFill="1" applyBorder="1" applyAlignment="1" applyProtection="1">
      <alignment horizontal="left" vertical="center" wrapText="1"/>
    </xf>
    <xf numFmtId="0" fontId="41" fillId="0" borderId="0" xfId="0" applyFont="1" applyFill="1" applyBorder="1" applyAlignment="1" applyProtection="1">
      <alignment horizontal="left" vertical="center"/>
    </xf>
    <xf numFmtId="0" fontId="41" fillId="0" borderId="37" xfId="0" applyFont="1" applyFill="1" applyBorder="1" applyAlignment="1" applyProtection="1">
      <alignment horizontal="left" vertical="center"/>
    </xf>
    <xf numFmtId="176" fontId="49" fillId="0" borderId="12" xfId="0" applyNumberFormat="1" applyFont="1" applyFill="1" applyBorder="1" applyAlignment="1" applyProtection="1">
      <alignment horizontal="right" vertical="center"/>
    </xf>
    <xf numFmtId="176" fontId="49" fillId="0" borderId="36" xfId="0" applyNumberFormat="1" applyFont="1" applyFill="1" applyBorder="1" applyAlignment="1" applyProtection="1">
      <alignment horizontal="right" vertical="center"/>
    </xf>
    <xf numFmtId="176" fontId="49" fillId="0" borderId="133" xfId="0" applyNumberFormat="1" applyFont="1" applyFill="1" applyBorder="1" applyAlignment="1" applyProtection="1">
      <alignment horizontal="right" vertical="center"/>
    </xf>
    <xf numFmtId="0" fontId="44" fillId="27" borderId="35" xfId="0" applyFont="1" applyFill="1" applyBorder="1" applyAlignment="1" applyProtection="1">
      <alignment horizontal="left" vertical="center" wrapText="1"/>
      <protection locked="0"/>
    </xf>
    <xf numFmtId="0" fontId="44" fillId="27" borderId="48" xfId="0" applyFont="1" applyFill="1" applyBorder="1" applyAlignment="1" applyProtection="1">
      <alignment horizontal="left" vertical="center"/>
      <protection locked="0"/>
    </xf>
    <xf numFmtId="0" fontId="44" fillId="27" borderId="134" xfId="0" applyFont="1" applyFill="1" applyBorder="1" applyAlignment="1" applyProtection="1">
      <alignment horizontal="left" vertical="center"/>
      <protection locked="0"/>
    </xf>
    <xf numFmtId="49" fontId="44" fillId="0" borderId="0" xfId="0" applyNumberFormat="1" applyFont="1" applyFill="1" applyAlignment="1" applyProtection="1">
      <alignment horizontal="left" vertical="top"/>
    </xf>
    <xf numFmtId="0" fontId="44" fillId="0" borderId="26" xfId="0" applyFont="1" applyFill="1" applyBorder="1" applyAlignment="1" applyProtection="1">
      <alignment horizontal="left" vertical="top" wrapText="1"/>
    </xf>
    <xf numFmtId="0" fontId="44" fillId="0" borderId="31" xfId="0" applyFont="1" applyFill="1" applyBorder="1" applyAlignment="1" applyProtection="1">
      <alignment horizontal="left" vertical="top" wrapText="1"/>
    </xf>
    <xf numFmtId="0" fontId="44" fillId="0" borderId="26" xfId="0" applyFont="1" applyFill="1" applyBorder="1" applyAlignment="1" applyProtection="1">
      <alignment horizontal="left" vertical="center" wrapText="1"/>
    </xf>
    <xf numFmtId="0" fontId="44" fillId="0" borderId="31" xfId="0" applyFont="1" applyFill="1" applyBorder="1" applyAlignment="1" applyProtection="1">
      <alignment horizontal="left" vertical="center" wrapText="1"/>
    </xf>
    <xf numFmtId="0" fontId="44" fillId="0" borderId="0" xfId="0" applyFont="1" applyFill="1" applyBorder="1" applyAlignment="1" applyProtection="1">
      <alignment horizontal="left" vertical="top" wrapText="1"/>
    </xf>
    <xf numFmtId="0" fontId="41" fillId="27" borderId="0" xfId="0" applyFont="1" applyFill="1" applyBorder="1" applyAlignment="1" applyProtection="1">
      <alignment horizontal="center" vertical="center" shrinkToFit="1"/>
      <protection locked="0"/>
    </xf>
    <xf numFmtId="0" fontId="48" fillId="27" borderId="36" xfId="0" applyFont="1" applyFill="1" applyBorder="1" applyAlignment="1" applyProtection="1">
      <alignment horizontal="center" vertical="center" shrinkToFit="1"/>
      <protection locked="0"/>
    </xf>
    <xf numFmtId="0" fontId="48" fillId="25" borderId="36" xfId="0" applyFont="1" applyFill="1" applyBorder="1" applyAlignment="1" applyProtection="1">
      <alignment horizontal="center" vertical="center" shrinkToFit="1"/>
      <protection locked="0"/>
    </xf>
    <xf numFmtId="0" fontId="51" fillId="25" borderId="68" xfId="0" applyFont="1" applyFill="1" applyBorder="1" applyAlignment="1" applyProtection="1">
      <alignment horizontal="center" vertical="center" wrapText="1"/>
    </xf>
    <xf numFmtId="0" fontId="51" fillId="25" borderId="51" xfId="0" applyFont="1" applyFill="1" applyBorder="1" applyAlignment="1" applyProtection="1">
      <alignment horizontal="center" vertical="center" wrapText="1"/>
    </xf>
    <xf numFmtId="0" fontId="51" fillId="25" borderId="54" xfId="0" applyFont="1" applyFill="1" applyBorder="1" applyAlignment="1" applyProtection="1">
      <alignment horizontal="center" vertical="center" wrapText="1"/>
    </xf>
    <xf numFmtId="0" fontId="51" fillId="28" borderId="68" xfId="0" applyFont="1" applyFill="1" applyBorder="1" applyAlignment="1" applyProtection="1">
      <alignment horizontal="center" vertical="center" wrapText="1"/>
    </xf>
    <xf numFmtId="0" fontId="51" fillId="28" borderId="51" xfId="0" applyFont="1" applyFill="1" applyBorder="1" applyAlignment="1" applyProtection="1">
      <alignment horizontal="center" vertical="center" wrapText="1"/>
    </xf>
    <xf numFmtId="0" fontId="51" fillId="28" borderId="131" xfId="0" applyFont="1" applyFill="1" applyBorder="1" applyAlignment="1" applyProtection="1">
      <alignment horizontal="center" vertical="center" wrapText="1"/>
    </xf>
    <xf numFmtId="0" fontId="48" fillId="27" borderId="24" xfId="0" applyFont="1" applyFill="1" applyBorder="1" applyAlignment="1" applyProtection="1">
      <alignment horizontal="center" vertical="center"/>
      <protection locked="0"/>
    </xf>
    <xf numFmtId="0" fontId="41" fillId="26" borderId="136" xfId="0" applyFont="1" applyFill="1" applyBorder="1" applyAlignment="1" applyProtection="1">
      <alignment horizontal="left" vertical="center"/>
    </xf>
    <xf numFmtId="0" fontId="41" fillId="26" borderId="51" xfId="0" applyFont="1" applyFill="1" applyBorder="1" applyAlignment="1" applyProtection="1">
      <alignment horizontal="left" vertical="center"/>
    </xf>
    <xf numFmtId="0" fontId="48" fillId="0" borderId="76" xfId="0" applyFont="1" applyFill="1" applyBorder="1" applyAlignment="1" applyProtection="1">
      <alignment horizontal="center" vertical="center"/>
    </xf>
    <xf numFmtId="0" fontId="48" fillId="0" borderId="77" xfId="0" applyFont="1" applyFill="1" applyBorder="1" applyAlignment="1" applyProtection="1">
      <alignment horizontal="center" vertical="center"/>
    </xf>
    <xf numFmtId="0" fontId="48" fillId="0" borderId="100" xfId="0" applyFont="1" applyFill="1" applyBorder="1" applyAlignment="1" applyProtection="1">
      <alignment horizontal="center" vertical="center"/>
    </xf>
    <xf numFmtId="0" fontId="41" fillId="0" borderId="69" xfId="0" applyFont="1" applyFill="1" applyBorder="1" applyAlignment="1" applyProtection="1">
      <alignment horizontal="left" vertical="center" wrapText="1"/>
    </xf>
    <xf numFmtId="0" fontId="41" fillId="0" borderId="70" xfId="0" applyFont="1" applyFill="1" applyBorder="1" applyAlignment="1" applyProtection="1">
      <alignment horizontal="left" vertical="center" wrapText="1"/>
    </xf>
    <xf numFmtId="0" fontId="41" fillId="0" borderId="110" xfId="0" applyFont="1" applyFill="1" applyBorder="1" applyAlignment="1" applyProtection="1">
      <alignment horizontal="left" vertical="center" wrapText="1"/>
    </xf>
    <xf numFmtId="0" fontId="41" fillId="0" borderId="39" xfId="0" applyFont="1" applyFill="1" applyBorder="1" applyAlignment="1" applyProtection="1">
      <alignment horizontal="left" vertical="center" wrapText="1"/>
    </xf>
    <xf numFmtId="0" fontId="41" fillId="0" borderId="71" xfId="0" applyFont="1" applyFill="1" applyBorder="1" applyAlignment="1" applyProtection="1">
      <alignment horizontal="left" vertical="center" wrapText="1"/>
    </xf>
    <xf numFmtId="0" fontId="41" fillId="0" borderId="72" xfId="0" applyFont="1" applyFill="1" applyBorder="1" applyAlignment="1" applyProtection="1">
      <alignment horizontal="left" vertical="center" wrapText="1"/>
    </xf>
    <xf numFmtId="0" fontId="41" fillId="0" borderId="95" xfId="0" applyFont="1" applyFill="1" applyBorder="1" applyAlignment="1" applyProtection="1">
      <alignment horizontal="left" vertical="center" wrapText="1"/>
    </xf>
    <xf numFmtId="0" fontId="41" fillId="0" borderId="36" xfId="0" applyFont="1" applyFill="1" applyBorder="1" applyAlignment="1" applyProtection="1">
      <alignment horizontal="center" vertical="center"/>
    </xf>
    <xf numFmtId="0" fontId="51" fillId="0" borderId="0" xfId="0" applyFont="1" applyFill="1" applyBorder="1" applyAlignment="1" applyProtection="1">
      <alignment horizontal="center" vertical="center"/>
    </xf>
    <xf numFmtId="0" fontId="83" fillId="33" borderId="0" xfId="0" applyFont="1" applyFill="1" applyBorder="1" applyAlignment="1" applyProtection="1">
      <alignment vertical="center" shrinkToFit="1"/>
      <protection locked="0"/>
    </xf>
    <xf numFmtId="0" fontId="41" fillId="0" borderId="74" xfId="0" applyFont="1" applyFill="1" applyBorder="1" applyAlignment="1" applyProtection="1">
      <alignment horizontal="center" vertical="center"/>
    </xf>
    <xf numFmtId="0" fontId="41" fillId="0" borderId="46" xfId="0" applyFont="1" applyFill="1" applyBorder="1" applyAlignment="1" applyProtection="1">
      <alignment horizontal="center" vertical="center"/>
    </xf>
    <xf numFmtId="0" fontId="65" fillId="0" borderId="140" xfId="0" applyFont="1" applyFill="1" applyBorder="1" applyAlignment="1" applyProtection="1">
      <alignment horizontal="center" vertical="center"/>
    </xf>
    <xf numFmtId="0" fontId="65" fillId="0" borderId="55" xfId="0" applyFont="1" applyFill="1" applyBorder="1" applyAlignment="1" applyProtection="1">
      <alignment horizontal="center" vertical="center"/>
    </xf>
    <xf numFmtId="0" fontId="65" fillId="0" borderId="71" xfId="0" applyFont="1" applyFill="1" applyBorder="1" applyAlignment="1" applyProtection="1">
      <alignment horizontal="center" vertical="center"/>
    </xf>
    <xf numFmtId="0" fontId="0" fillId="0" borderId="98" xfId="0" applyFont="1" applyFill="1" applyBorder="1" applyAlignment="1" applyProtection="1">
      <alignment horizontal="center" vertical="center"/>
    </xf>
    <xf numFmtId="0" fontId="0" fillId="0" borderId="96" xfId="0" applyFont="1" applyFill="1" applyBorder="1" applyAlignment="1" applyProtection="1">
      <alignment horizontal="center" vertical="center"/>
    </xf>
    <xf numFmtId="38" fontId="48" fillId="25" borderId="58" xfId="34" applyFont="1" applyFill="1" applyBorder="1" applyAlignment="1" applyProtection="1">
      <alignment horizontal="right" vertical="center"/>
      <protection locked="0"/>
    </xf>
    <xf numFmtId="38" fontId="48" fillId="25" borderId="48" xfId="34" applyFont="1" applyFill="1" applyBorder="1" applyAlignment="1" applyProtection="1">
      <alignment horizontal="right" vertical="center"/>
      <protection locked="0"/>
    </xf>
    <xf numFmtId="38" fontId="48" fillId="25" borderId="49" xfId="34" applyFont="1" applyFill="1" applyBorder="1" applyAlignment="1" applyProtection="1">
      <alignment horizontal="right" vertical="center"/>
      <protection locked="0"/>
    </xf>
    <xf numFmtId="38" fontId="48" fillId="0" borderId="57" xfId="34" applyFont="1" applyFill="1" applyBorder="1" applyAlignment="1" applyProtection="1">
      <alignment horizontal="right" vertical="center"/>
    </xf>
    <xf numFmtId="38" fontId="48" fillId="0" borderId="36" xfId="34" applyFont="1" applyFill="1" applyBorder="1" applyAlignment="1" applyProtection="1">
      <alignment horizontal="right" vertical="center"/>
    </xf>
    <xf numFmtId="0" fontId="26" fillId="0" borderId="34" xfId="0" applyFont="1" applyBorder="1" applyAlignment="1" applyProtection="1">
      <alignment horizontal="center" vertical="center" textRotation="255"/>
    </xf>
    <xf numFmtId="0" fontId="65" fillId="0" borderId="145" xfId="0" applyFont="1" applyFill="1" applyBorder="1" applyAlignment="1" applyProtection="1">
      <alignment horizontal="center" vertical="center"/>
    </xf>
    <xf numFmtId="0" fontId="44" fillId="26" borderId="51" xfId="0" applyFont="1" applyFill="1" applyBorder="1" applyAlignment="1" applyProtection="1">
      <alignment horizontal="left" vertical="center" wrapText="1"/>
    </xf>
    <xf numFmtId="0" fontId="44" fillId="26" borderId="65" xfId="0" applyFont="1" applyFill="1" applyBorder="1" applyAlignment="1" applyProtection="1">
      <alignment horizontal="left" vertical="center" wrapText="1"/>
    </xf>
    <xf numFmtId="0" fontId="44" fillId="26" borderId="79" xfId="0" applyFont="1" applyFill="1" applyBorder="1" applyAlignment="1" applyProtection="1">
      <alignment horizontal="left" vertical="center" wrapText="1"/>
    </xf>
    <xf numFmtId="0" fontId="41" fillId="0" borderId="136" xfId="0" applyFont="1" applyFill="1" applyBorder="1" applyAlignment="1" applyProtection="1">
      <alignment horizontal="center" vertical="center" wrapText="1"/>
    </xf>
    <xf numFmtId="0" fontId="41" fillId="0" borderId="51" xfId="0" applyFont="1" applyFill="1" applyBorder="1" applyAlignment="1" applyProtection="1">
      <alignment horizontal="center" vertical="center" wrapText="1"/>
    </xf>
    <xf numFmtId="0" fontId="41" fillId="0" borderId="54" xfId="0" applyFont="1" applyFill="1" applyBorder="1" applyAlignment="1" applyProtection="1">
      <alignment horizontal="center" vertical="center" wrapText="1"/>
    </xf>
    <xf numFmtId="0" fontId="41" fillId="26" borderId="51" xfId="0" applyFont="1" applyFill="1" applyBorder="1" applyAlignment="1" applyProtection="1">
      <alignment horizontal="left" vertical="center" wrapText="1"/>
    </xf>
    <xf numFmtId="0" fontId="41" fillId="26" borderId="64" xfId="0" applyFont="1" applyFill="1" applyBorder="1" applyAlignment="1" applyProtection="1">
      <alignment horizontal="left" vertical="center" wrapText="1"/>
    </xf>
    <xf numFmtId="38" fontId="41" fillId="26" borderId="24" xfId="34" applyFont="1" applyFill="1" applyBorder="1" applyAlignment="1" applyProtection="1">
      <alignment horizontal="center" vertical="center" shrinkToFit="1"/>
    </xf>
    <xf numFmtId="0" fontId="44" fillId="0" borderId="0" xfId="0" applyFont="1" applyFill="1" applyBorder="1" applyAlignment="1" applyProtection="1">
      <alignment vertical="center" wrapText="1"/>
    </xf>
    <xf numFmtId="0" fontId="42" fillId="26" borderId="26" xfId="0" applyFont="1" applyFill="1" applyBorder="1" applyAlignment="1" applyProtection="1">
      <alignment horizontal="left" vertical="center" wrapText="1"/>
    </xf>
    <xf numFmtId="0" fontId="42" fillId="26" borderId="31" xfId="0" applyFont="1" applyFill="1" applyBorder="1" applyAlignment="1" applyProtection="1">
      <alignment horizontal="left" vertical="center" wrapText="1"/>
    </xf>
    <xf numFmtId="0" fontId="42" fillId="26" borderId="32" xfId="0" applyFont="1" applyFill="1" applyBorder="1" applyAlignment="1" applyProtection="1">
      <alignment horizontal="left" vertical="center" wrapText="1"/>
    </xf>
    <xf numFmtId="0" fontId="45" fillId="0" borderId="0" xfId="0" applyFont="1" applyFill="1" applyAlignment="1" applyProtection="1">
      <alignment horizontal="center" vertical="center"/>
    </xf>
    <xf numFmtId="0" fontId="54" fillId="0" borderId="36" xfId="0" applyFont="1" applyFill="1" applyBorder="1" applyAlignment="1" applyProtection="1">
      <alignment horizontal="center" vertical="center"/>
    </xf>
    <xf numFmtId="0" fontId="54" fillId="0" borderId="36" xfId="0" applyFont="1" applyFill="1" applyBorder="1" applyAlignment="1" applyProtection="1">
      <alignment horizontal="left" vertical="center"/>
    </xf>
    <xf numFmtId="0" fontId="54" fillId="0" borderId="11" xfId="0" applyFont="1" applyFill="1" applyBorder="1" applyAlignment="1" applyProtection="1">
      <alignment horizontal="left" vertical="center"/>
    </xf>
    <xf numFmtId="182" fontId="49" fillId="0" borderId="12" xfId="34" applyNumberFormat="1" applyFont="1" applyFill="1" applyBorder="1" applyAlignment="1" applyProtection="1">
      <alignment horizontal="right" vertical="center"/>
    </xf>
    <xf numFmtId="182" fontId="49" fillId="0" borderId="36" xfId="34" applyNumberFormat="1" applyFont="1" applyFill="1" applyBorder="1" applyAlignment="1" applyProtection="1">
      <alignment horizontal="right" vertical="center"/>
    </xf>
    <xf numFmtId="182" fontId="49" fillId="0" borderId="133" xfId="34" applyNumberFormat="1" applyFont="1" applyFill="1" applyBorder="1" applyAlignment="1" applyProtection="1">
      <alignment horizontal="right" vertical="center"/>
    </xf>
    <xf numFmtId="0" fontId="0" fillId="32" borderId="12" xfId="0" applyFont="1" applyFill="1" applyBorder="1" applyAlignment="1" applyProtection="1">
      <alignment horizontal="center" vertical="center"/>
    </xf>
    <xf numFmtId="0" fontId="0" fillId="32" borderId="36" xfId="0" applyFont="1" applyFill="1" applyBorder="1" applyAlignment="1" applyProtection="1">
      <alignment horizontal="center" vertical="center"/>
    </xf>
    <xf numFmtId="0" fontId="0" fillId="32" borderId="11" xfId="0" applyFont="1" applyFill="1" applyBorder="1" applyAlignment="1" applyProtection="1">
      <alignment horizontal="center" vertical="center"/>
    </xf>
    <xf numFmtId="0" fontId="54" fillId="32" borderId="12" xfId="0" applyFont="1" applyFill="1" applyBorder="1" applyAlignment="1" applyProtection="1">
      <alignment horizontal="center" vertical="center"/>
    </xf>
    <xf numFmtId="0" fontId="54" fillId="32" borderId="36" xfId="0" applyFont="1" applyFill="1" applyBorder="1" applyAlignment="1" applyProtection="1">
      <alignment horizontal="center" vertical="center"/>
    </xf>
    <xf numFmtId="0" fontId="54" fillId="32" borderId="67" xfId="0" applyFont="1" applyFill="1" applyBorder="1" applyAlignment="1" applyProtection="1">
      <alignment horizontal="center" vertical="center"/>
    </xf>
    <xf numFmtId="0" fontId="54" fillId="32" borderId="57" xfId="0" applyFont="1" applyFill="1" applyBorder="1" applyAlignment="1" applyProtection="1">
      <alignment horizontal="center" vertical="center"/>
    </xf>
    <xf numFmtId="0" fontId="41" fillId="32" borderId="12" xfId="0" applyFont="1" applyFill="1" applyBorder="1" applyAlignment="1" applyProtection="1">
      <alignment horizontal="left" vertical="center"/>
    </xf>
    <xf numFmtId="0" fontId="41" fillId="32" borderId="36" xfId="0" applyFont="1" applyFill="1" applyBorder="1" applyAlignment="1" applyProtection="1">
      <alignment horizontal="left" vertical="center"/>
    </xf>
    <xf numFmtId="0" fontId="41" fillId="32" borderId="11" xfId="0" applyFont="1" applyFill="1" applyBorder="1" applyAlignment="1" applyProtection="1">
      <alignment horizontal="left" vertical="center"/>
    </xf>
    <xf numFmtId="0" fontId="48" fillId="0" borderId="93" xfId="0" applyFont="1" applyFill="1" applyBorder="1" applyAlignment="1" applyProtection="1">
      <alignment horizontal="center" vertical="center"/>
    </xf>
    <xf numFmtId="0" fontId="48" fillId="0" borderId="61" xfId="0" applyFont="1" applyFill="1" applyBorder="1" applyAlignment="1" applyProtection="1">
      <alignment horizontal="center" vertical="center"/>
    </xf>
    <xf numFmtId="0" fontId="48" fillId="0" borderId="62" xfId="0" applyFont="1" applyFill="1" applyBorder="1" applyAlignment="1" applyProtection="1">
      <alignment horizontal="center" vertical="center"/>
    </xf>
    <xf numFmtId="0" fontId="48" fillId="0" borderId="61" xfId="0" applyFont="1" applyFill="1" applyBorder="1" applyAlignment="1" applyProtection="1">
      <alignment horizontal="left" vertical="center"/>
    </xf>
    <xf numFmtId="0" fontId="48" fillId="0" borderId="62" xfId="0" applyFont="1" applyFill="1" applyBorder="1" applyAlignment="1" applyProtection="1">
      <alignment horizontal="left" vertical="center"/>
    </xf>
    <xf numFmtId="0" fontId="48" fillId="0" borderId="18" xfId="0" applyFont="1" applyFill="1" applyBorder="1" applyAlignment="1" applyProtection="1">
      <alignment horizontal="left" vertical="center" wrapText="1"/>
    </xf>
    <xf numFmtId="0" fontId="48" fillId="0" borderId="19" xfId="0" applyFont="1" applyFill="1" applyBorder="1" applyAlignment="1" applyProtection="1">
      <alignment horizontal="left" vertical="center" wrapText="1"/>
    </xf>
    <xf numFmtId="0" fontId="48" fillId="0" borderId="18" xfId="0" applyFont="1" applyFill="1" applyBorder="1" applyAlignment="1" applyProtection="1">
      <alignment horizontal="left" vertical="center"/>
    </xf>
    <xf numFmtId="0" fontId="48" fillId="0" borderId="19" xfId="0" applyFont="1" applyFill="1" applyBorder="1" applyAlignment="1" applyProtection="1">
      <alignment horizontal="left" vertical="center"/>
    </xf>
    <xf numFmtId="0" fontId="48" fillId="0" borderId="33" xfId="0" applyFont="1" applyFill="1" applyBorder="1" applyAlignment="1" applyProtection="1">
      <alignment horizontal="left" vertical="center"/>
    </xf>
    <xf numFmtId="0" fontId="48" fillId="0" borderId="0" xfId="0" applyFont="1" applyFill="1" applyBorder="1" applyAlignment="1" applyProtection="1">
      <alignment horizontal="left" vertical="center"/>
    </xf>
    <xf numFmtId="0" fontId="48" fillId="0" borderId="16" xfId="0" applyFont="1" applyFill="1" applyBorder="1" applyAlignment="1" applyProtection="1">
      <alignment horizontal="left" vertical="center"/>
    </xf>
    <xf numFmtId="0" fontId="48" fillId="0" borderId="17" xfId="0" applyFont="1" applyFill="1" applyBorder="1" applyAlignment="1" applyProtection="1">
      <alignment horizontal="left" vertical="center"/>
    </xf>
    <xf numFmtId="0" fontId="48" fillId="0" borderId="14" xfId="0" applyFont="1" applyFill="1" applyBorder="1" applyAlignment="1" applyProtection="1">
      <alignment horizontal="center" vertical="center" wrapText="1"/>
    </xf>
    <xf numFmtId="0" fontId="48" fillId="0" borderId="21" xfId="0" applyFont="1" applyFill="1" applyBorder="1" applyAlignment="1" applyProtection="1">
      <alignment horizontal="center" vertical="center" wrapText="1"/>
    </xf>
    <xf numFmtId="0" fontId="48" fillId="0" borderId="15" xfId="0" applyFont="1" applyFill="1" applyBorder="1" applyAlignment="1" applyProtection="1">
      <alignment horizontal="center" vertical="center" wrapText="1"/>
    </xf>
    <xf numFmtId="0" fontId="48" fillId="0" borderId="33" xfId="0" applyFont="1" applyFill="1" applyBorder="1" applyAlignment="1" applyProtection="1">
      <alignment horizontal="center" vertical="center" wrapText="1"/>
    </xf>
    <xf numFmtId="0" fontId="48" fillId="0" borderId="0" xfId="0" applyFont="1" applyFill="1" applyBorder="1" applyAlignment="1" applyProtection="1">
      <alignment horizontal="center" vertical="center" wrapText="1"/>
    </xf>
    <xf numFmtId="0" fontId="48" fillId="0" borderId="16" xfId="0" applyFont="1" applyFill="1" applyBorder="1" applyAlignment="1" applyProtection="1">
      <alignment horizontal="center" vertical="center" wrapText="1"/>
    </xf>
    <xf numFmtId="0" fontId="48" fillId="0" borderId="93" xfId="0" applyFont="1" applyFill="1" applyBorder="1" applyAlignment="1" applyProtection="1">
      <alignment horizontal="center" vertical="center" wrapText="1"/>
    </xf>
    <xf numFmtId="0" fontId="48" fillId="0" borderId="61" xfId="0" applyFont="1" applyFill="1" applyBorder="1" applyAlignment="1" applyProtection="1">
      <alignment horizontal="center" vertical="center" wrapText="1"/>
    </xf>
    <xf numFmtId="0" fontId="48" fillId="0" borderId="62" xfId="0" applyFont="1" applyFill="1" applyBorder="1" applyAlignment="1" applyProtection="1">
      <alignment horizontal="center" vertical="center" wrapText="1"/>
    </xf>
    <xf numFmtId="0" fontId="48" fillId="0" borderId="11" xfId="0" applyFont="1" applyFill="1" applyBorder="1" applyAlignment="1" applyProtection="1">
      <alignment horizontal="center" vertical="center"/>
    </xf>
    <xf numFmtId="0" fontId="48" fillId="0" borderId="10" xfId="0" applyFont="1" applyFill="1" applyBorder="1" applyAlignment="1" applyProtection="1">
      <alignment horizontal="center" vertical="center"/>
    </xf>
    <xf numFmtId="0" fontId="48" fillId="0" borderId="17" xfId="0" applyFont="1" applyFill="1" applyBorder="1" applyAlignment="1" applyProtection="1">
      <alignment horizontal="center" vertical="center"/>
    </xf>
    <xf numFmtId="0" fontId="48" fillId="0" borderId="18" xfId="0" applyFont="1" applyFill="1" applyBorder="1" applyAlignment="1" applyProtection="1">
      <alignment horizontal="center" vertical="center"/>
    </xf>
    <xf numFmtId="0" fontId="48" fillId="0" borderId="19" xfId="0" applyFont="1" applyFill="1" applyBorder="1" applyAlignment="1" applyProtection="1">
      <alignment horizontal="center" vertical="center"/>
    </xf>
    <xf numFmtId="176" fontId="71" fillId="34" borderId="47" xfId="0" applyNumberFormat="1" applyFont="1" applyFill="1" applyBorder="1" applyAlignment="1" applyProtection="1">
      <alignment horizontal="center" vertical="center"/>
      <protection locked="0"/>
    </xf>
    <xf numFmtId="176" fontId="71" fillId="34" borderId="88" xfId="0" applyNumberFormat="1" applyFont="1" applyFill="1" applyBorder="1" applyAlignment="1" applyProtection="1">
      <alignment horizontal="center" vertical="center"/>
      <protection locked="0"/>
    </xf>
    <xf numFmtId="0" fontId="30" fillId="0" borderId="10" xfId="0" applyFont="1" applyFill="1" applyBorder="1" applyAlignment="1" applyProtection="1">
      <alignment horizontal="center" vertical="center"/>
    </xf>
    <xf numFmtId="0" fontId="92" fillId="33" borderId="0" xfId="0" applyFont="1" applyFill="1" applyBorder="1" applyAlignment="1" applyProtection="1">
      <alignment horizontal="center" vertical="center"/>
      <protection locked="0"/>
    </xf>
    <xf numFmtId="176" fontId="44" fillId="26" borderId="72" xfId="0" applyNumberFormat="1" applyFont="1" applyFill="1" applyBorder="1" applyAlignment="1" applyProtection="1">
      <alignment vertical="center" shrinkToFit="1"/>
    </xf>
    <xf numFmtId="176" fontId="44" fillId="26" borderId="0" xfId="0" applyNumberFormat="1" applyFont="1" applyFill="1" applyBorder="1" applyAlignment="1" applyProtection="1">
      <alignment vertical="center" shrinkToFit="1"/>
    </xf>
    <xf numFmtId="178" fontId="48" fillId="25" borderId="10" xfId="0" applyNumberFormat="1" applyFont="1" applyFill="1" applyBorder="1" applyAlignment="1" applyProtection="1">
      <alignment vertical="center"/>
      <protection locked="0"/>
    </xf>
    <xf numFmtId="38" fontId="48" fillId="25" borderId="86" xfId="34" applyFont="1" applyFill="1" applyBorder="1" applyAlignment="1" applyProtection="1">
      <alignment vertical="center"/>
      <protection locked="0"/>
    </xf>
    <xf numFmtId="38" fontId="48" fillId="25" borderId="10" xfId="34" applyFont="1" applyFill="1" applyBorder="1" applyAlignment="1" applyProtection="1">
      <alignment vertical="center"/>
      <protection locked="0"/>
    </xf>
    <xf numFmtId="0" fontId="44" fillId="25" borderId="113" xfId="0" applyFont="1" applyFill="1" applyBorder="1" applyAlignment="1" applyProtection="1">
      <alignment horizontal="left" vertical="center" wrapText="1" shrinkToFit="1"/>
      <protection locked="0"/>
    </xf>
    <xf numFmtId="0" fontId="44" fillId="25" borderId="18" xfId="0" applyFont="1" applyFill="1" applyBorder="1" applyAlignment="1" applyProtection="1">
      <alignment horizontal="left" vertical="center" wrapText="1" shrinkToFit="1"/>
      <protection locked="0"/>
    </xf>
    <xf numFmtId="0" fontId="44" fillId="25" borderId="24" xfId="0" applyFont="1" applyFill="1" applyBorder="1" applyAlignment="1" applyProtection="1">
      <alignment horizontal="left" vertical="center" wrapText="1" shrinkToFit="1"/>
      <protection locked="0"/>
    </xf>
    <xf numFmtId="0" fontId="44" fillId="25" borderId="43" xfId="0" applyFont="1" applyFill="1" applyBorder="1" applyAlignment="1" applyProtection="1">
      <alignment horizontal="left" vertical="center" wrapText="1" shrinkToFit="1"/>
      <protection locked="0"/>
    </xf>
    <xf numFmtId="176" fontId="48" fillId="26" borderId="14" xfId="0" applyNumberFormat="1" applyFont="1" applyFill="1" applyBorder="1" applyAlignment="1" applyProtection="1">
      <alignment vertical="center"/>
    </xf>
    <xf numFmtId="176" fontId="48" fillId="26" borderId="21" xfId="0" applyNumberFormat="1" applyFont="1" applyFill="1" applyBorder="1" applyAlignment="1" applyProtection="1">
      <alignment vertical="center"/>
    </xf>
    <xf numFmtId="0" fontId="41" fillId="26" borderId="136" xfId="0" applyFont="1" applyFill="1" applyBorder="1" applyAlignment="1" applyProtection="1">
      <alignment horizontal="left" vertical="center" wrapText="1"/>
    </xf>
    <xf numFmtId="0" fontId="41" fillId="0" borderId="123" xfId="0" applyFont="1" applyFill="1" applyBorder="1" applyAlignment="1" applyProtection="1">
      <alignment horizontal="center" vertical="center"/>
    </xf>
    <xf numFmtId="176" fontId="48" fillId="26" borderId="12" xfId="0" applyNumberFormat="1" applyFont="1" applyFill="1" applyBorder="1" applyAlignment="1" applyProtection="1">
      <alignment vertical="center"/>
    </xf>
    <xf numFmtId="176" fontId="48" fillId="26" borderId="36" xfId="0" applyNumberFormat="1" applyFont="1" applyFill="1" applyBorder="1" applyAlignment="1" applyProtection="1">
      <alignment vertical="center"/>
    </xf>
    <xf numFmtId="176" fontId="49" fillId="0" borderId="14" xfId="0" applyNumberFormat="1" applyFont="1" applyFill="1" applyBorder="1" applyAlignment="1" applyProtection="1">
      <alignment horizontal="right" vertical="center"/>
    </xf>
    <xf numFmtId="176" fontId="49" fillId="0" borderId="21" xfId="0" applyNumberFormat="1" applyFont="1" applyFill="1" applyBorder="1" applyAlignment="1" applyProtection="1">
      <alignment horizontal="right" vertical="center"/>
    </xf>
    <xf numFmtId="182" fontId="49" fillId="27" borderId="26" xfId="34" applyNumberFormat="1" applyFont="1" applyFill="1" applyBorder="1" applyAlignment="1" applyProtection="1">
      <alignment horizontal="right" vertical="center"/>
      <protection locked="0"/>
    </xf>
    <xf numFmtId="182" fontId="49" fillId="27" borderId="31" xfId="34" applyNumberFormat="1" applyFont="1" applyFill="1" applyBorder="1" applyAlignment="1" applyProtection="1">
      <alignment horizontal="right" vertical="center"/>
      <protection locked="0"/>
    </xf>
    <xf numFmtId="182" fontId="49" fillId="27" borderId="32" xfId="34" applyNumberFormat="1" applyFont="1" applyFill="1" applyBorder="1" applyAlignment="1" applyProtection="1">
      <alignment horizontal="right" vertical="center"/>
      <protection locked="0"/>
    </xf>
    <xf numFmtId="176" fontId="49" fillId="25" borderId="26" xfId="0" applyNumberFormat="1" applyFont="1" applyFill="1" applyBorder="1" applyAlignment="1" applyProtection="1">
      <alignment horizontal="right" vertical="center"/>
      <protection locked="0"/>
    </xf>
    <xf numFmtId="176" fontId="49" fillId="25" borderId="31" xfId="0" applyNumberFormat="1" applyFont="1" applyFill="1" applyBorder="1" applyAlignment="1" applyProtection="1">
      <alignment horizontal="right" vertical="center"/>
      <protection locked="0"/>
    </xf>
    <xf numFmtId="176" fontId="49" fillId="25" borderId="32" xfId="0" applyNumberFormat="1" applyFont="1" applyFill="1" applyBorder="1" applyAlignment="1" applyProtection="1">
      <alignment horizontal="right" vertical="center"/>
      <protection locked="0"/>
    </xf>
    <xf numFmtId="0" fontId="41" fillId="0" borderId="71" xfId="0" applyFont="1" applyFill="1" applyBorder="1" applyAlignment="1" applyProtection="1">
      <alignment vertical="center" wrapText="1"/>
    </xf>
    <xf numFmtId="0" fontId="41" fillId="0" borderId="72" xfId="0" applyFont="1" applyFill="1" applyBorder="1" applyAlignment="1" applyProtection="1">
      <alignment vertical="center" wrapText="1"/>
    </xf>
    <xf numFmtId="0" fontId="41" fillId="0" borderId="0" xfId="0" applyFont="1" applyFill="1" applyBorder="1" applyAlignment="1" applyProtection="1">
      <alignment vertical="center" wrapText="1"/>
    </xf>
    <xf numFmtId="0" fontId="41" fillId="0" borderId="16" xfId="0" applyFont="1" applyFill="1" applyBorder="1" applyAlignment="1" applyProtection="1">
      <alignment vertical="center" wrapText="1"/>
    </xf>
    <xf numFmtId="0" fontId="41" fillId="24" borderId="24" xfId="0" applyFont="1" applyFill="1" applyBorder="1" applyAlignment="1" applyProtection="1">
      <alignment horizontal="center" vertical="center"/>
      <protection locked="0"/>
    </xf>
    <xf numFmtId="0" fontId="48" fillId="0" borderId="72" xfId="0" applyNumberFormat="1" applyFont="1" applyFill="1" applyBorder="1" applyAlignment="1" applyProtection="1">
      <alignment vertical="center"/>
    </xf>
    <xf numFmtId="0" fontId="26" fillId="0" borderId="34" xfId="0" applyFont="1" applyBorder="1" applyAlignment="1" applyProtection="1">
      <alignment horizontal="center" textRotation="255"/>
    </xf>
    <xf numFmtId="0" fontId="26" fillId="0" borderId="34" xfId="0" applyFont="1" applyBorder="1" applyAlignment="1" applyProtection="1">
      <alignment horizontal="center" vertical="top" textRotation="255"/>
    </xf>
    <xf numFmtId="0" fontId="41" fillId="0" borderId="14" xfId="0" applyFont="1" applyFill="1" applyBorder="1" applyAlignment="1" applyProtection="1">
      <alignment horizontal="center" vertical="center" wrapText="1"/>
    </xf>
    <xf numFmtId="0" fontId="41" fillId="0" borderId="21" xfId="0" applyFont="1" applyFill="1" applyBorder="1" applyAlignment="1" applyProtection="1">
      <alignment horizontal="center" vertical="center" wrapText="1"/>
    </xf>
    <xf numFmtId="0" fontId="41" fillId="0" borderId="38" xfId="0" applyFont="1" applyFill="1" applyBorder="1" applyAlignment="1" applyProtection="1">
      <alignment horizontal="center" vertical="center" wrapText="1"/>
    </xf>
    <xf numFmtId="0" fontId="41" fillId="0" borderId="90" xfId="0" applyFont="1" applyFill="1" applyBorder="1" applyAlignment="1" applyProtection="1">
      <alignment horizontal="center" vertical="center" wrapText="1"/>
    </xf>
    <xf numFmtId="0" fontId="41" fillId="0" borderId="72" xfId="0" applyFont="1" applyFill="1" applyBorder="1" applyAlignment="1" applyProtection="1">
      <alignment horizontal="center" vertical="center" wrapText="1"/>
    </xf>
    <xf numFmtId="0" fontId="41" fillId="0" borderId="95" xfId="0" applyFont="1" applyFill="1" applyBorder="1" applyAlignment="1" applyProtection="1">
      <alignment horizontal="center" vertical="center" wrapText="1"/>
    </xf>
    <xf numFmtId="0" fontId="44" fillId="26" borderId="61" xfId="0" applyFont="1" applyFill="1" applyBorder="1" applyAlignment="1" applyProtection="1">
      <alignment horizontal="left" vertical="center" wrapText="1"/>
    </xf>
    <xf numFmtId="0" fontId="44" fillId="26" borderId="61" xfId="0" applyFont="1" applyFill="1" applyBorder="1" applyAlignment="1" applyProtection="1">
      <alignment vertical="center" wrapText="1"/>
    </xf>
    <xf numFmtId="0" fontId="44" fillId="25" borderId="0" xfId="0" applyFont="1" applyFill="1" applyBorder="1" applyAlignment="1" applyProtection="1">
      <alignment horizontal="center" vertical="center" shrinkToFit="1"/>
      <protection locked="0"/>
    </xf>
    <xf numFmtId="0" fontId="41" fillId="28" borderId="31" xfId="0" applyFont="1" applyFill="1" applyBorder="1" applyAlignment="1" applyProtection="1">
      <alignment horizontal="center" vertical="center"/>
      <protection locked="0"/>
    </xf>
    <xf numFmtId="0" fontId="48" fillId="28" borderId="36" xfId="0" applyFont="1" applyFill="1" applyBorder="1" applyAlignment="1" applyProtection="1">
      <alignment horizontal="center" vertical="center" shrinkToFit="1"/>
      <protection locked="0"/>
    </xf>
    <xf numFmtId="0" fontId="48" fillId="28" borderId="24" xfId="0" applyFont="1" applyFill="1" applyBorder="1" applyAlignment="1" applyProtection="1">
      <alignment horizontal="center" vertical="center"/>
      <protection locked="0"/>
    </xf>
    <xf numFmtId="38" fontId="48" fillId="28" borderId="35" xfId="0" applyNumberFormat="1" applyFont="1" applyFill="1" applyBorder="1" applyAlignment="1" applyProtection="1">
      <alignment horizontal="center" vertical="center" shrinkToFit="1"/>
      <protection locked="0"/>
    </xf>
    <xf numFmtId="38" fontId="48" fillId="28" borderId="48" xfId="0" applyNumberFormat="1" applyFont="1" applyFill="1" applyBorder="1" applyAlignment="1" applyProtection="1">
      <alignment horizontal="center" vertical="center" shrinkToFit="1"/>
      <protection locked="0"/>
    </xf>
    <xf numFmtId="38" fontId="48" fillId="28" borderId="134" xfId="0" applyNumberFormat="1" applyFont="1" applyFill="1" applyBorder="1" applyAlignment="1" applyProtection="1">
      <alignment horizontal="center" vertical="center" shrinkToFit="1"/>
      <protection locked="0"/>
    </xf>
    <xf numFmtId="2" fontId="65" fillId="0" borderId="18" xfId="0" applyNumberFormat="1" applyFont="1" applyFill="1" applyBorder="1" applyAlignment="1" applyProtection="1">
      <alignment horizontal="center" vertical="center" shrinkToFit="1"/>
    </xf>
    <xf numFmtId="38" fontId="41" fillId="26" borderId="31" xfId="34" applyFont="1" applyFill="1" applyBorder="1" applyAlignment="1" applyProtection="1">
      <alignment horizontal="center" vertical="center" shrinkToFit="1"/>
    </xf>
    <xf numFmtId="38" fontId="48" fillId="28" borderId="85" xfId="0" applyNumberFormat="1" applyFont="1" applyFill="1" applyBorder="1" applyAlignment="1" applyProtection="1">
      <alignment horizontal="center" vertical="center" shrinkToFit="1"/>
      <protection locked="0"/>
    </xf>
    <xf numFmtId="38" fontId="48" fillId="28" borderId="24" xfId="0" applyNumberFormat="1" applyFont="1" applyFill="1" applyBorder="1" applyAlignment="1" applyProtection="1">
      <alignment horizontal="center" vertical="center" shrinkToFit="1"/>
      <protection locked="0"/>
    </xf>
    <xf numFmtId="38" fontId="48" fillId="28" borderId="25" xfId="0" applyNumberFormat="1" applyFont="1" applyFill="1" applyBorder="1" applyAlignment="1" applyProtection="1">
      <alignment horizontal="center" vertical="center" shrinkToFit="1"/>
      <protection locked="0"/>
    </xf>
    <xf numFmtId="0" fontId="65" fillId="0" borderId="0" xfId="0" applyFont="1" applyBorder="1" applyAlignment="1" applyProtection="1">
      <alignment horizontal="center" vertical="center" textRotation="255" shrinkToFit="1"/>
    </xf>
    <xf numFmtId="0" fontId="0" fillId="0" borderId="0" xfId="0" applyFont="1" applyBorder="1" applyAlignment="1" applyProtection="1">
      <alignment horizontal="center" vertical="center"/>
    </xf>
    <xf numFmtId="0" fontId="41" fillId="25" borderId="96" xfId="0" applyFont="1" applyFill="1" applyBorder="1" applyAlignment="1" applyProtection="1">
      <alignment horizontal="left" vertical="center" shrinkToFit="1"/>
      <protection locked="0"/>
    </xf>
    <xf numFmtId="0" fontId="41" fillId="0" borderId="70" xfId="0" applyFont="1" applyBorder="1" applyAlignment="1" applyProtection="1">
      <alignment horizontal="left" vertical="center" wrapText="1"/>
    </xf>
    <xf numFmtId="0" fontId="41" fillId="0" borderId="18" xfId="0" applyFont="1" applyBorder="1" applyAlignment="1" applyProtection="1">
      <alignment horizontal="left" vertical="center" wrapText="1"/>
    </xf>
    <xf numFmtId="2" fontId="41" fillId="0" borderId="26" xfId="0" applyNumberFormat="1" applyFont="1" applyFill="1" applyBorder="1" applyAlignment="1" applyProtection="1">
      <alignment horizontal="center" vertical="center" shrinkToFit="1"/>
    </xf>
    <xf numFmtId="2" fontId="41" fillId="0" borderId="31" xfId="0" applyNumberFormat="1" applyFont="1" applyFill="1" applyBorder="1" applyAlignment="1" applyProtection="1">
      <alignment horizontal="center" vertical="center" shrinkToFit="1"/>
    </xf>
    <xf numFmtId="2" fontId="41" fillId="0" borderId="32" xfId="0" applyNumberFormat="1" applyFont="1" applyFill="1" applyBorder="1" applyAlignment="1" applyProtection="1">
      <alignment horizontal="center" vertical="center" shrinkToFit="1"/>
    </xf>
    <xf numFmtId="0" fontId="41" fillId="0" borderId="10" xfId="0" applyFont="1" applyFill="1" applyBorder="1" applyAlignment="1" applyProtection="1">
      <alignment horizontal="left" vertical="center"/>
    </xf>
    <xf numFmtId="0" fontId="41" fillId="0" borderId="13" xfId="0" applyFont="1" applyFill="1" applyBorder="1" applyAlignment="1" applyProtection="1">
      <alignment horizontal="left" vertical="center"/>
    </xf>
    <xf numFmtId="0" fontId="41" fillId="0" borderId="12" xfId="0" applyFont="1" applyFill="1" applyBorder="1" applyAlignment="1" applyProtection="1">
      <alignment horizontal="center" vertical="center" wrapText="1"/>
    </xf>
    <xf numFmtId="2" fontId="41" fillId="0" borderId="26" xfId="0" applyNumberFormat="1" applyFont="1" applyBorder="1" applyAlignment="1" applyProtection="1">
      <alignment horizontal="center" vertical="center" shrinkToFit="1"/>
    </xf>
    <xf numFmtId="2" fontId="41" fillId="0" borderId="31" xfId="0" applyNumberFormat="1" applyFont="1" applyBorder="1" applyAlignment="1" applyProtection="1">
      <alignment horizontal="center" vertical="center" shrinkToFit="1"/>
    </xf>
    <xf numFmtId="2" fontId="41" fillId="0" borderId="32" xfId="0" applyNumberFormat="1" applyFont="1" applyBorder="1" applyAlignment="1" applyProtection="1">
      <alignment horizontal="center" vertical="center" shrinkToFit="1"/>
    </xf>
    <xf numFmtId="0" fontId="41" fillId="0" borderId="26" xfId="0" applyFont="1" applyFill="1" applyBorder="1" applyAlignment="1" applyProtection="1">
      <alignment horizontal="center" vertical="center"/>
      <protection locked="0"/>
    </xf>
    <xf numFmtId="0" fontId="41" fillId="0" borderId="31" xfId="0" applyFont="1" applyFill="1" applyBorder="1" applyAlignment="1" applyProtection="1">
      <alignment horizontal="center" vertical="center"/>
      <protection locked="0"/>
    </xf>
    <xf numFmtId="0" fontId="41" fillId="25" borderId="31" xfId="0" applyFont="1" applyFill="1" applyBorder="1" applyAlignment="1" applyProtection="1">
      <alignment horizontal="center" vertical="center"/>
      <protection locked="0"/>
    </xf>
    <xf numFmtId="0" fontId="41" fillId="0" borderId="17" xfId="0" applyFont="1" applyFill="1" applyBorder="1" applyAlignment="1" applyProtection="1">
      <alignment horizontal="center" vertical="center" wrapText="1"/>
    </xf>
    <xf numFmtId="0" fontId="41" fillId="25" borderId="79" xfId="0" applyFont="1" applyFill="1" applyBorder="1" applyAlignment="1" applyProtection="1">
      <alignment horizontal="center" vertical="center" shrinkToFit="1"/>
      <protection locked="0"/>
    </xf>
    <xf numFmtId="0" fontId="48" fillId="0" borderId="24" xfId="0" applyFont="1" applyFill="1" applyBorder="1" applyAlignment="1" applyProtection="1">
      <alignment horizontal="center" vertical="center"/>
    </xf>
    <xf numFmtId="0" fontId="41" fillId="27" borderId="31" xfId="0" applyNumberFormat="1" applyFont="1" applyFill="1" applyBorder="1" applyAlignment="1" applyProtection="1">
      <alignment horizontal="center" vertical="center"/>
      <protection locked="0"/>
    </xf>
    <xf numFmtId="0" fontId="44" fillId="0" borderId="63" xfId="0" applyFont="1" applyFill="1" applyBorder="1" applyAlignment="1" applyProtection="1">
      <alignment horizontal="left" vertical="center" wrapText="1"/>
    </xf>
    <xf numFmtId="0" fontId="44" fillId="0" borderId="51" xfId="0" applyFont="1" applyFill="1" applyBorder="1" applyAlignment="1" applyProtection="1">
      <alignment horizontal="left" vertical="center" wrapText="1"/>
    </xf>
    <xf numFmtId="0" fontId="44" fillId="0" borderId="54" xfId="0" applyFont="1" applyFill="1" applyBorder="1" applyAlignment="1" applyProtection="1">
      <alignment horizontal="left" vertical="center" wrapText="1"/>
    </xf>
    <xf numFmtId="176" fontId="71" fillId="34" borderId="116" xfId="0" applyNumberFormat="1" applyFont="1" applyFill="1" applyBorder="1" applyAlignment="1" applyProtection="1">
      <alignment horizontal="center" vertical="center"/>
      <protection locked="0"/>
    </xf>
    <xf numFmtId="0" fontId="59" fillId="27" borderId="139" xfId="0" applyFont="1" applyFill="1" applyBorder="1" applyAlignment="1" applyProtection="1">
      <alignment horizontal="center" vertical="center"/>
      <protection locked="0"/>
    </xf>
    <xf numFmtId="0" fontId="59" fillId="27" borderId="142" xfId="0" applyFont="1" applyFill="1" applyBorder="1" applyAlignment="1" applyProtection="1">
      <alignment horizontal="center" vertical="center"/>
      <protection locked="0"/>
    </xf>
    <xf numFmtId="0" fontId="59" fillId="27" borderId="143" xfId="0" applyFont="1" applyFill="1" applyBorder="1" applyAlignment="1" applyProtection="1">
      <alignment horizontal="center" vertical="center"/>
      <protection locked="0"/>
    </xf>
    <xf numFmtId="0" fontId="59" fillId="27" borderId="155" xfId="0" applyFont="1" applyFill="1" applyBorder="1" applyAlignment="1" applyProtection="1">
      <alignment horizontal="center" vertical="center"/>
      <protection locked="0"/>
    </xf>
    <xf numFmtId="0" fontId="59" fillId="27" borderId="144" xfId="0" applyFont="1" applyFill="1" applyBorder="1" applyAlignment="1" applyProtection="1">
      <alignment horizontal="center" vertical="center"/>
      <protection locked="0"/>
    </xf>
    <xf numFmtId="0" fontId="44" fillId="0" borderId="148" xfId="0" applyFont="1" applyFill="1" applyBorder="1" applyAlignment="1" applyProtection="1">
      <alignment vertical="center" wrapText="1"/>
    </xf>
    <xf numFmtId="0" fontId="44" fillId="0" borderId="59" xfId="0" applyFont="1" applyFill="1" applyBorder="1" applyAlignment="1" applyProtection="1">
      <alignment vertical="center" wrapText="1"/>
    </xf>
    <xf numFmtId="0" fontId="44" fillId="0" borderId="56" xfId="0" applyFont="1" applyFill="1" applyBorder="1" applyAlignment="1" applyProtection="1">
      <alignment vertical="center" wrapText="1"/>
    </xf>
    <xf numFmtId="0" fontId="42" fillId="26" borderId="31" xfId="0" applyFont="1" applyFill="1" applyBorder="1" applyAlignment="1" applyProtection="1">
      <alignment horizontal="left" vertical="center"/>
    </xf>
    <xf numFmtId="0" fontId="42" fillId="26" borderId="32" xfId="0" applyFont="1" applyFill="1" applyBorder="1" applyAlignment="1" applyProtection="1">
      <alignment horizontal="left" vertical="center"/>
    </xf>
    <xf numFmtId="0" fontId="47" fillId="30" borderId="125" xfId="0" applyFont="1" applyFill="1" applyBorder="1" applyAlignment="1" applyProtection="1">
      <alignment horizontal="center" vertical="center"/>
    </xf>
    <xf numFmtId="0" fontId="47" fillId="30" borderId="126" xfId="0" applyFont="1" applyFill="1" applyBorder="1" applyAlignment="1" applyProtection="1">
      <alignment horizontal="center" vertical="center"/>
    </xf>
    <xf numFmtId="0" fontId="41" fillId="32" borderId="33" xfId="0" applyFont="1" applyFill="1" applyBorder="1" applyAlignment="1" applyProtection="1">
      <alignment horizontal="center" vertical="center" wrapText="1"/>
    </xf>
    <xf numFmtId="0" fontId="41" fillId="32" borderId="0" xfId="0" applyFont="1" applyFill="1" applyBorder="1" applyAlignment="1" applyProtection="1">
      <alignment horizontal="center" vertical="center" wrapText="1"/>
    </xf>
    <xf numFmtId="0" fontId="41" fillId="32" borderId="16" xfId="0" applyFont="1" applyFill="1" applyBorder="1" applyAlignment="1" applyProtection="1">
      <alignment horizontal="center" vertical="center" wrapText="1"/>
    </xf>
    <xf numFmtId="0" fontId="41" fillId="0" borderId="12" xfId="0" applyFont="1" applyFill="1" applyBorder="1" applyAlignment="1" applyProtection="1">
      <alignment vertical="center" wrapText="1"/>
    </xf>
    <xf numFmtId="0" fontId="41" fillId="0" borderId="36" xfId="0" applyFont="1" applyFill="1" applyBorder="1" applyAlignment="1" applyProtection="1">
      <alignment vertical="center" wrapText="1"/>
    </xf>
    <xf numFmtId="0" fontId="41" fillId="0" borderId="14" xfId="0" applyFont="1" applyFill="1" applyBorder="1" applyAlignment="1" applyProtection="1">
      <alignment vertical="center" wrapText="1"/>
    </xf>
    <xf numFmtId="0" fontId="41" fillId="0" borderId="21" xfId="0" applyFont="1" applyFill="1" applyBorder="1" applyAlignment="1" applyProtection="1">
      <alignment vertical="center" wrapText="1"/>
    </xf>
    <xf numFmtId="0" fontId="41" fillId="0" borderId="33" xfId="0" applyFont="1" applyFill="1" applyBorder="1" applyAlignment="1" applyProtection="1">
      <alignment vertical="center" wrapText="1"/>
    </xf>
    <xf numFmtId="0" fontId="41" fillId="0" borderId="17" xfId="0" applyFont="1" applyFill="1" applyBorder="1" applyAlignment="1" applyProtection="1">
      <alignment vertical="center" wrapText="1"/>
    </xf>
    <xf numFmtId="0" fontId="41" fillId="0" borderId="18" xfId="0" applyFont="1" applyFill="1" applyBorder="1" applyAlignment="1" applyProtection="1">
      <alignment vertical="center" wrapText="1"/>
    </xf>
    <xf numFmtId="0" fontId="54" fillId="0" borderId="83" xfId="0" applyFont="1" applyBorder="1" applyAlignment="1" applyProtection="1">
      <alignment horizontal="left" vertical="center" wrapText="1"/>
    </xf>
    <xf numFmtId="0" fontId="54" fillId="0" borderId="70" xfId="0" applyFont="1" applyBorder="1" applyAlignment="1" applyProtection="1">
      <alignment horizontal="left" vertical="center" wrapText="1"/>
    </xf>
    <xf numFmtId="0" fontId="44" fillId="27" borderId="58" xfId="0" applyFont="1" applyFill="1" applyBorder="1" applyAlignment="1" applyProtection="1">
      <alignment horizontal="left" vertical="center" wrapText="1" shrinkToFit="1"/>
    </xf>
    <xf numFmtId="0" fontId="44" fillId="27" borderId="48" xfId="0" applyFont="1" applyFill="1" applyBorder="1" applyAlignment="1" applyProtection="1">
      <alignment horizontal="left" vertical="center" wrapText="1" shrinkToFit="1"/>
    </xf>
    <xf numFmtId="0" fontId="44" fillId="27" borderId="134" xfId="0" applyFont="1" applyFill="1" applyBorder="1" applyAlignment="1" applyProtection="1">
      <alignment horizontal="left" vertical="center" wrapText="1" shrinkToFit="1"/>
    </xf>
    <xf numFmtId="0" fontId="41" fillId="0" borderId="141" xfId="0" applyFont="1" applyFill="1" applyBorder="1" applyAlignment="1" applyProtection="1">
      <alignment vertical="center" wrapText="1"/>
    </xf>
    <xf numFmtId="0" fontId="41" fillId="0" borderId="42" xfId="0" applyFont="1" applyFill="1" applyBorder="1" applyAlignment="1" applyProtection="1">
      <alignment vertical="center" wrapText="1"/>
    </xf>
    <xf numFmtId="0" fontId="41" fillId="0" borderId="43" xfId="0" applyFont="1" applyFill="1" applyBorder="1" applyAlignment="1" applyProtection="1">
      <alignment vertical="center" wrapText="1"/>
    </xf>
    <xf numFmtId="0" fontId="41" fillId="0" borderId="39" xfId="0" applyFont="1" applyFill="1" applyBorder="1" applyAlignment="1" applyProtection="1">
      <alignment vertical="center" wrapText="1"/>
    </xf>
    <xf numFmtId="0" fontId="41" fillId="0" borderId="37" xfId="0" applyFont="1" applyFill="1" applyBorder="1" applyAlignment="1" applyProtection="1">
      <alignment vertical="center" wrapText="1"/>
    </xf>
    <xf numFmtId="0" fontId="41" fillId="0" borderId="59" xfId="0" applyFont="1" applyFill="1" applyBorder="1" applyAlignment="1" applyProtection="1">
      <alignment horizontal="left" vertical="center"/>
    </xf>
    <xf numFmtId="0" fontId="41" fillId="0" borderId="56" xfId="0" applyFont="1" applyFill="1" applyBorder="1" applyAlignment="1" applyProtection="1">
      <alignment horizontal="left" vertical="center"/>
    </xf>
    <xf numFmtId="0" fontId="48" fillId="0" borderId="93" xfId="0" applyFont="1" applyBorder="1" applyAlignment="1" applyProtection="1">
      <alignment horizontal="left" vertical="center" wrapText="1"/>
    </xf>
    <xf numFmtId="0" fontId="48" fillId="0" borderId="61" xfId="0" applyFont="1" applyBorder="1" applyAlignment="1" applyProtection="1">
      <alignment horizontal="left" vertical="center" wrapText="1"/>
    </xf>
    <xf numFmtId="0" fontId="41" fillId="0" borderId="83" xfId="0" applyFont="1" applyFill="1" applyBorder="1" applyAlignment="1" applyProtection="1">
      <alignment horizontal="center" vertical="center" wrapText="1"/>
    </xf>
    <xf numFmtId="0" fontId="41" fillId="0" borderId="70" xfId="0" applyFont="1" applyFill="1" applyBorder="1" applyAlignment="1" applyProtection="1">
      <alignment horizontal="center" vertical="center" wrapText="1"/>
    </xf>
    <xf numFmtId="0" fontId="41" fillId="0" borderId="110" xfId="0" applyFont="1" applyFill="1" applyBorder="1" applyAlignment="1" applyProtection="1">
      <alignment horizontal="center" vertical="center" wrapText="1"/>
    </xf>
    <xf numFmtId="0" fontId="41" fillId="0" borderId="89" xfId="0" applyFont="1" applyFill="1" applyBorder="1" applyAlignment="1" applyProtection="1">
      <alignment horizontal="center" vertical="center" wrapText="1"/>
    </xf>
    <xf numFmtId="182" fontId="49" fillId="0" borderId="14" xfId="34" applyNumberFormat="1" applyFont="1" applyFill="1" applyBorder="1" applyAlignment="1" applyProtection="1">
      <alignment horizontal="right" vertical="center"/>
    </xf>
    <xf numFmtId="182" fontId="49" fillId="0" borderId="21" xfId="34" applyNumberFormat="1" applyFont="1" applyFill="1" applyBorder="1" applyAlignment="1" applyProtection="1">
      <alignment horizontal="right" vertical="center"/>
    </xf>
    <xf numFmtId="0" fontId="42" fillId="26" borderId="41" xfId="0" applyFont="1" applyFill="1" applyBorder="1" applyAlignment="1" applyProtection="1">
      <alignment horizontal="left" vertical="center" wrapText="1"/>
    </xf>
    <xf numFmtId="0" fontId="42" fillId="26" borderId="42" xfId="0" applyFont="1" applyFill="1" applyBorder="1" applyAlignment="1" applyProtection="1">
      <alignment horizontal="left" vertical="center" wrapText="1"/>
    </xf>
    <xf numFmtId="0" fontId="42" fillId="26" borderId="43" xfId="0" applyFont="1" applyFill="1" applyBorder="1" applyAlignment="1" applyProtection="1">
      <alignment horizontal="left" vertical="center" wrapText="1"/>
    </xf>
    <xf numFmtId="0" fontId="42" fillId="26" borderId="34" xfId="0" applyFont="1" applyFill="1" applyBorder="1" applyAlignment="1" applyProtection="1">
      <alignment horizontal="left" vertical="center" wrapText="1"/>
    </xf>
    <xf numFmtId="0" fontId="42" fillId="26" borderId="0" xfId="0" applyFont="1" applyFill="1" applyBorder="1" applyAlignment="1" applyProtection="1">
      <alignment horizontal="left" vertical="center" wrapText="1"/>
    </xf>
    <xf numFmtId="0" fontId="42" fillId="26" borderId="37" xfId="0" applyFont="1" applyFill="1" applyBorder="1" applyAlignment="1" applyProtection="1">
      <alignment horizontal="left" vertical="center" wrapText="1"/>
    </xf>
    <xf numFmtId="0" fontId="42" fillId="26" borderId="98" xfId="0" applyFont="1" applyFill="1" applyBorder="1" applyAlignment="1" applyProtection="1">
      <alignment horizontal="left" vertical="center" wrapText="1"/>
    </xf>
    <xf numFmtId="0" fontId="42" fillId="26" borderId="96" xfId="0" applyFont="1" applyFill="1" applyBorder="1" applyAlignment="1" applyProtection="1">
      <alignment horizontal="left" vertical="center" wrapText="1"/>
    </xf>
    <xf numFmtId="0" fontId="42" fillId="26" borderId="97" xfId="0" applyFont="1" applyFill="1" applyBorder="1" applyAlignment="1" applyProtection="1">
      <alignment horizontal="left" vertical="center" wrapText="1"/>
    </xf>
    <xf numFmtId="0" fontId="44" fillId="25" borderId="35" xfId="0" applyFont="1" applyFill="1" applyBorder="1" applyAlignment="1" applyProtection="1">
      <alignment horizontal="left" vertical="center" wrapText="1" shrinkToFit="1"/>
      <protection locked="0"/>
    </xf>
    <xf numFmtId="0" fontId="44" fillId="25" borderId="48" xfId="0" applyFont="1" applyFill="1" applyBorder="1" applyAlignment="1" applyProtection="1">
      <alignment horizontal="left" vertical="center" wrapText="1" shrinkToFit="1"/>
      <protection locked="0"/>
    </xf>
    <xf numFmtId="0" fontId="44" fillId="25" borderId="134" xfId="0" applyFont="1" applyFill="1" applyBorder="1" applyAlignment="1" applyProtection="1">
      <alignment horizontal="left" vertical="center" wrapText="1" shrinkToFit="1"/>
      <protection locked="0"/>
    </xf>
    <xf numFmtId="0" fontId="41" fillId="0" borderId="51" xfId="0" applyFont="1" applyFill="1" applyBorder="1" applyAlignment="1" applyProtection="1">
      <alignment horizontal="left" vertical="center" wrapText="1"/>
    </xf>
    <xf numFmtId="0" fontId="41" fillId="0" borderId="54" xfId="0" applyFont="1" applyFill="1" applyBorder="1" applyAlignment="1" applyProtection="1">
      <alignment horizontal="left" vertical="center" wrapText="1"/>
    </xf>
    <xf numFmtId="49" fontId="41" fillId="32" borderId="58" xfId="0" applyNumberFormat="1" applyFont="1" applyFill="1" applyBorder="1" applyAlignment="1" applyProtection="1">
      <alignment horizontal="center" vertical="center" wrapText="1"/>
    </xf>
    <xf numFmtId="49" fontId="41" fillId="32" borderId="48" xfId="0" applyNumberFormat="1" applyFont="1" applyFill="1" applyBorder="1" applyAlignment="1" applyProtection="1">
      <alignment horizontal="center" vertical="center" wrapText="1"/>
    </xf>
    <xf numFmtId="49" fontId="41" fillId="32" borderId="134" xfId="0" applyNumberFormat="1" applyFont="1" applyFill="1" applyBorder="1" applyAlignment="1" applyProtection="1">
      <alignment horizontal="center" vertical="center" wrapText="1"/>
    </xf>
    <xf numFmtId="0" fontId="41" fillId="0" borderId="156" xfId="0" applyFont="1" applyFill="1" applyBorder="1" applyAlignment="1" applyProtection="1">
      <alignment horizontal="center" vertical="center"/>
    </xf>
    <xf numFmtId="0" fontId="41" fillId="0" borderId="59" xfId="0" applyFont="1" applyFill="1" applyBorder="1" applyAlignment="1" applyProtection="1">
      <alignment horizontal="center" vertical="center"/>
    </xf>
    <xf numFmtId="0" fontId="41" fillId="0" borderId="56" xfId="0" applyFont="1" applyFill="1" applyBorder="1" applyAlignment="1" applyProtection="1">
      <alignment horizontal="center" vertical="center"/>
    </xf>
    <xf numFmtId="0" fontId="41" fillId="0" borderId="12" xfId="0" applyFont="1" applyBorder="1" applyAlignment="1" applyProtection="1">
      <alignment horizontal="left" vertical="center" wrapText="1"/>
    </xf>
    <xf numFmtId="0" fontId="41" fillId="0" borderId="36" xfId="0" applyFont="1" applyBorder="1" applyAlignment="1" applyProtection="1">
      <alignment horizontal="left" vertical="center" wrapText="1"/>
    </xf>
    <xf numFmtId="0" fontId="54" fillId="0" borderId="33" xfId="0" applyFont="1" applyBorder="1" applyAlignment="1" applyProtection="1">
      <alignment horizontal="left" vertical="center" wrapText="1"/>
    </xf>
    <xf numFmtId="0" fontId="54" fillId="0" borderId="0" xfId="0" applyFont="1" applyBorder="1" applyAlignment="1" applyProtection="1">
      <alignment horizontal="left" vertical="center" wrapText="1"/>
    </xf>
    <xf numFmtId="38" fontId="48" fillId="25" borderId="14" xfId="34" applyFont="1" applyFill="1" applyBorder="1" applyAlignment="1" applyProtection="1">
      <alignment vertical="center"/>
      <protection locked="0"/>
    </xf>
    <xf numFmtId="38" fontId="48" fillId="25" borderId="21" xfId="34" applyFont="1" applyFill="1" applyBorder="1" applyAlignment="1" applyProtection="1">
      <alignment vertical="center"/>
      <protection locked="0"/>
    </xf>
    <xf numFmtId="38" fontId="48" fillId="25" borderId="15" xfId="34" applyFont="1" applyFill="1" applyBorder="1" applyAlignment="1" applyProtection="1">
      <alignment vertical="center"/>
      <protection locked="0"/>
    </xf>
    <xf numFmtId="0" fontId="41" fillId="0" borderId="17" xfId="0" applyFont="1" applyBorder="1" applyAlignment="1" applyProtection="1">
      <alignment horizontal="left" vertical="center" wrapText="1"/>
    </xf>
    <xf numFmtId="0" fontId="48" fillId="0" borderId="12" xfId="0" applyFont="1" applyFill="1" applyBorder="1" applyAlignment="1" applyProtection="1">
      <alignment horizontal="center" vertical="center" shrinkToFit="1"/>
    </xf>
    <xf numFmtId="0" fontId="48" fillId="0" borderId="36" xfId="0" applyFont="1" applyFill="1" applyBorder="1" applyAlignment="1" applyProtection="1">
      <alignment horizontal="center" vertical="center" shrinkToFit="1"/>
    </xf>
    <xf numFmtId="0" fontId="48" fillId="0" borderId="11" xfId="0" applyFont="1" applyFill="1" applyBorder="1" applyAlignment="1" applyProtection="1">
      <alignment horizontal="center" vertical="center" shrinkToFit="1"/>
    </xf>
    <xf numFmtId="0" fontId="48" fillId="0" borderId="12" xfId="0" applyFont="1" applyFill="1" applyBorder="1" applyAlignment="1" applyProtection="1">
      <alignment horizontal="center" vertical="center"/>
    </xf>
    <xf numFmtId="0" fontId="48" fillId="0" borderId="36" xfId="0" applyFont="1" applyFill="1" applyBorder="1" applyAlignment="1" applyProtection="1">
      <alignment horizontal="center" vertical="center"/>
    </xf>
    <xf numFmtId="0" fontId="54" fillId="0" borderId="51" xfId="0" applyFont="1" applyBorder="1" applyAlignment="1" applyProtection="1">
      <alignment horizontal="left" vertical="center" wrapText="1"/>
    </xf>
    <xf numFmtId="0" fontId="54" fillId="0" borderId="64" xfId="0" applyFont="1" applyBorder="1" applyAlignment="1" applyProtection="1">
      <alignment horizontal="left" vertical="center" wrapText="1"/>
    </xf>
    <xf numFmtId="0" fontId="41" fillId="0" borderId="44" xfId="0" applyFont="1" applyFill="1" applyBorder="1" applyAlignment="1" applyProtection="1">
      <alignment horizontal="left" vertical="center" wrapText="1"/>
    </xf>
    <xf numFmtId="0" fontId="41" fillId="0" borderId="16" xfId="0" applyFont="1" applyFill="1" applyBorder="1" applyAlignment="1" applyProtection="1">
      <alignment horizontal="left" vertical="center" wrapText="1"/>
    </xf>
    <xf numFmtId="0" fontId="48" fillId="27" borderId="12" xfId="0" applyFont="1" applyFill="1" applyBorder="1" applyAlignment="1" applyProtection="1">
      <alignment horizontal="left" vertical="center" wrapText="1" shrinkToFit="1"/>
      <protection locked="0"/>
    </xf>
    <xf numFmtId="0" fontId="48" fillId="27" borderId="36" xfId="0" applyFont="1" applyFill="1" applyBorder="1" applyAlignment="1" applyProtection="1">
      <alignment horizontal="left" vertical="center" wrapText="1" shrinkToFit="1"/>
      <protection locked="0"/>
    </xf>
    <xf numFmtId="0" fontId="48" fillId="27" borderId="67" xfId="0" applyFont="1" applyFill="1" applyBorder="1" applyAlignment="1" applyProtection="1">
      <alignment horizontal="left" vertical="center" wrapText="1" shrinkToFit="1"/>
      <protection locked="0"/>
    </xf>
    <xf numFmtId="0" fontId="44" fillId="26" borderId="65" xfId="0" applyFont="1" applyFill="1" applyBorder="1" applyAlignment="1" applyProtection="1">
      <alignment vertical="center" wrapText="1"/>
    </xf>
    <xf numFmtId="0" fontId="44" fillId="26" borderId="124" xfId="0" applyFont="1" applyFill="1" applyBorder="1" applyAlignment="1" applyProtection="1">
      <alignment horizontal="left" vertical="center" wrapText="1"/>
    </xf>
    <xf numFmtId="178" fontId="48" fillId="25" borderId="86" xfId="0" applyNumberFormat="1" applyFont="1" applyFill="1" applyBorder="1" applyAlignment="1" applyProtection="1">
      <alignment vertical="center"/>
      <protection locked="0"/>
    </xf>
    <xf numFmtId="38" fontId="48" fillId="26" borderId="34" xfId="34" applyFont="1" applyFill="1" applyBorder="1" applyAlignment="1" applyProtection="1">
      <alignment vertical="center"/>
    </xf>
    <xf numFmtId="38" fontId="48" fillId="26" borderId="0" xfId="34" applyFont="1" applyFill="1" applyBorder="1" applyAlignment="1" applyProtection="1">
      <alignment vertical="center"/>
    </xf>
    <xf numFmtId="38" fontId="48" fillId="26" borderId="33" xfId="34" applyFont="1" applyFill="1" applyBorder="1" applyAlignment="1" applyProtection="1">
      <alignment vertical="center"/>
    </xf>
    <xf numFmtId="0" fontId="41" fillId="0" borderId="33" xfId="0" applyFont="1" applyFill="1" applyBorder="1" applyAlignment="1" applyProtection="1">
      <alignment horizontal="center" vertical="center" wrapText="1"/>
    </xf>
    <xf numFmtId="0" fontId="41" fillId="0" borderId="0" xfId="0" applyFont="1" applyFill="1" applyBorder="1" applyAlignment="1" applyProtection="1">
      <alignment horizontal="center" vertical="center" wrapText="1"/>
    </xf>
    <xf numFmtId="0" fontId="54" fillId="32" borderId="14" xfId="0" applyFont="1" applyFill="1" applyBorder="1" applyAlignment="1" applyProtection="1">
      <alignment horizontal="center" vertical="center" textRotation="255" wrapText="1"/>
    </xf>
    <xf numFmtId="0" fontId="54" fillId="0" borderId="73" xfId="0" quotePrefix="1" applyFont="1" applyFill="1" applyBorder="1" applyAlignment="1" applyProtection="1">
      <alignment horizontal="center" vertical="center"/>
    </xf>
    <xf numFmtId="0" fontId="54" fillId="0" borderId="61" xfId="0" applyFont="1" applyFill="1" applyBorder="1" applyAlignment="1" applyProtection="1">
      <alignment vertical="center" wrapText="1"/>
    </xf>
    <xf numFmtId="0" fontId="54" fillId="0" borderId="62" xfId="0" applyFont="1" applyFill="1" applyBorder="1" applyAlignment="1" applyProtection="1">
      <alignment vertical="center" wrapText="1"/>
    </xf>
    <xf numFmtId="0" fontId="54" fillId="0" borderId="51" xfId="0" applyFont="1" applyFill="1" applyBorder="1" applyAlignment="1" applyProtection="1">
      <alignment vertical="center" wrapText="1"/>
    </xf>
    <xf numFmtId="0" fontId="54" fillId="0" borderId="64" xfId="0" applyFont="1" applyFill="1" applyBorder="1" applyAlignment="1" applyProtection="1">
      <alignment vertical="center" wrapText="1"/>
    </xf>
    <xf numFmtId="0" fontId="54" fillId="0" borderId="65" xfId="0" applyFont="1" applyFill="1" applyBorder="1" applyAlignment="1" applyProtection="1">
      <alignment vertical="center"/>
    </xf>
    <xf numFmtId="0" fontId="54" fillId="0" borderId="66" xfId="0" applyFont="1" applyFill="1" applyBorder="1" applyAlignment="1" applyProtection="1">
      <alignment vertical="center"/>
    </xf>
    <xf numFmtId="0" fontId="54" fillId="0" borderId="40" xfId="0" quotePrefix="1" applyFont="1" applyFill="1" applyBorder="1" applyAlignment="1" applyProtection="1">
      <alignment horizontal="center" vertical="center"/>
    </xf>
    <xf numFmtId="0" fontId="54" fillId="0" borderId="123" xfId="0" applyFont="1" applyFill="1" applyBorder="1" applyAlignment="1" applyProtection="1">
      <alignment horizontal="center" vertical="center"/>
    </xf>
    <xf numFmtId="0" fontId="44" fillId="0" borderId="113" xfId="0" applyFont="1" applyFill="1" applyBorder="1" applyAlignment="1" applyProtection="1">
      <alignment horizontal="center" vertical="center" wrapText="1" shrinkToFit="1"/>
    </xf>
    <xf numFmtId="0" fontId="44" fillId="0" borderId="18" xfId="0" applyFont="1" applyFill="1" applyBorder="1" applyAlignment="1" applyProtection="1">
      <alignment horizontal="center" vertical="center" shrinkToFit="1"/>
    </xf>
    <xf numFmtId="0" fontId="44" fillId="0" borderId="19" xfId="0" applyFont="1" applyFill="1" applyBorder="1" applyAlignment="1" applyProtection="1">
      <alignment horizontal="center" vertical="center" shrinkToFit="1"/>
    </xf>
    <xf numFmtId="0" fontId="83" fillId="0" borderId="0" xfId="0" applyFont="1" applyFill="1" applyBorder="1" applyAlignment="1" applyProtection="1">
      <alignment horizontal="left" vertical="center" wrapText="1"/>
    </xf>
    <xf numFmtId="0" fontId="44" fillId="26" borderId="94" xfId="0" applyFont="1" applyFill="1" applyBorder="1" applyAlignment="1" applyProtection="1">
      <alignment horizontal="left" vertical="center" wrapText="1"/>
    </xf>
    <xf numFmtId="0" fontId="51" fillId="0" borderId="0" xfId="0" applyFont="1" applyFill="1" applyBorder="1" applyAlignment="1" applyProtection="1">
      <alignment horizontal="center" vertical="center" shrinkToFit="1"/>
    </xf>
    <xf numFmtId="0" fontId="86" fillId="0" borderId="0" xfId="0" applyFont="1" applyFill="1" applyBorder="1" applyAlignment="1" applyProtection="1">
      <alignment horizontal="center" vertical="center"/>
    </xf>
    <xf numFmtId="0" fontId="86" fillId="0" borderId="37" xfId="0" applyFont="1" applyFill="1" applyBorder="1" applyAlignment="1" applyProtection="1">
      <alignment horizontal="center" vertical="center"/>
    </xf>
    <xf numFmtId="0" fontId="41" fillId="0" borderId="16" xfId="0" applyFont="1" applyFill="1" applyBorder="1" applyAlignment="1" applyProtection="1">
      <alignment horizontal="center" vertical="center" wrapText="1"/>
    </xf>
    <xf numFmtId="0" fontId="41" fillId="0" borderId="19" xfId="0" applyFont="1" applyFill="1" applyBorder="1" applyAlignment="1" applyProtection="1">
      <alignment horizontal="center" vertical="center" wrapText="1"/>
    </xf>
    <xf numFmtId="0" fontId="44" fillId="28" borderId="52" xfId="0" applyFont="1" applyFill="1" applyBorder="1" applyAlignment="1" applyProtection="1">
      <alignment horizontal="left" vertical="center" wrapText="1" shrinkToFit="1"/>
      <protection locked="0"/>
    </xf>
    <xf numFmtId="0" fontId="44" fillId="28" borderId="29" xfId="0" applyFont="1" applyFill="1" applyBorder="1" applyAlignment="1" applyProtection="1">
      <alignment horizontal="left" vertical="center" wrapText="1" shrinkToFit="1"/>
      <protection locked="0"/>
    </xf>
    <xf numFmtId="0" fontId="44" fillId="28" borderId="27" xfId="0" applyFont="1" applyFill="1" applyBorder="1" applyAlignment="1" applyProtection="1">
      <alignment horizontal="left" vertical="center" wrapText="1" shrinkToFit="1"/>
      <protection locked="0"/>
    </xf>
    <xf numFmtId="0" fontId="41" fillId="28" borderId="0" xfId="0" applyFont="1" applyFill="1" applyBorder="1" applyAlignment="1" applyProtection="1">
      <alignment horizontal="center" vertical="center" shrinkToFit="1"/>
      <protection locked="0"/>
    </xf>
    <xf numFmtId="0" fontId="41" fillId="0" borderId="157" xfId="0" applyFont="1" applyFill="1" applyBorder="1" applyAlignment="1" applyProtection="1">
      <alignment horizontal="center" vertical="center"/>
    </xf>
    <xf numFmtId="0" fontId="41" fillId="0" borderId="79" xfId="0" applyFont="1" applyFill="1" applyBorder="1" applyAlignment="1" applyProtection="1">
      <alignment horizontal="center" vertical="center"/>
    </xf>
    <xf numFmtId="0" fontId="41" fillId="0" borderId="80" xfId="0" applyFont="1" applyFill="1" applyBorder="1" applyAlignment="1" applyProtection="1">
      <alignment horizontal="center" vertical="center"/>
    </xf>
    <xf numFmtId="0" fontId="46" fillId="0" borderId="12" xfId="0" applyFont="1" applyFill="1" applyBorder="1" applyAlignment="1">
      <alignment horizontal="center" vertical="center"/>
    </xf>
    <xf numFmtId="0" fontId="46" fillId="0" borderId="36" xfId="0" applyFont="1" applyFill="1" applyBorder="1" applyAlignment="1">
      <alignment horizontal="center" vertical="center"/>
    </xf>
    <xf numFmtId="0" fontId="46" fillId="0" borderId="11" xfId="0" applyFont="1" applyFill="1" applyBorder="1" applyAlignment="1">
      <alignment horizontal="center" vertical="center"/>
    </xf>
    <xf numFmtId="0" fontId="39" fillId="26" borderId="14" xfId="0" applyFont="1" applyFill="1" applyBorder="1" applyAlignment="1">
      <alignment horizontal="center" vertical="center" wrapText="1"/>
    </xf>
    <xf numFmtId="0" fontId="39" fillId="26" borderId="21" xfId="0" applyFont="1" applyFill="1" applyBorder="1" applyAlignment="1">
      <alignment horizontal="center" vertical="center"/>
    </xf>
    <xf numFmtId="0" fontId="39" fillId="26" borderId="15" xfId="0" applyFont="1" applyFill="1" applyBorder="1" applyAlignment="1">
      <alignment horizontal="center" vertical="center"/>
    </xf>
    <xf numFmtId="0" fontId="39" fillId="26" borderId="33" xfId="0" applyFont="1" applyFill="1" applyBorder="1" applyAlignment="1">
      <alignment horizontal="center" vertical="center"/>
    </xf>
    <xf numFmtId="0" fontId="39" fillId="26" borderId="0" xfId="0" applyFont="1" applyFill="1" applyBorder="1" applyAlignment="1">
      <alignment horizontal="center" vertical="center"/>
    </xf>
    <xf numFmtId="0" fontId="39" fillId="26" borderId="16" xfId="0" applyFont="1" applyFill="1" applyBorder="1" applyAlignment="1">
      <alignment horizontal="center" vertical="center"/>
    </xf>
    <xf numFmtId="0" fontId="39" fillId="26" borderId="53" xfId="0" applyFont="1" applyFill="1" applyBorder="1" applyAlignment="1">
      <alignment horizontal="center" vertical="center" wrapText="1"/>
    </xf>
    <xf numFmtId="0" fontId="39" fillId="26" borderId="19" xfId="0" applyFont="1" applyFill="1" applyBorder="1" applyAlignment="1">
      <alignment horizontal="center" vertical="center" wrapText="1"/>
    </xf>
    <xf numFmtId="0" fontId="39" fillId="26" borderId="15" xfId="0" applyFont="1" applyFill="1" applyBorder="1" applyAlignment="1">
      <alignment horizontal="center" vertical="center" wrapText="1"/>
    </xf>
    <xf numFmtId="0" fontId="39" fillId="26" borderId="84" xfId="0" applyFont="1" applyFill="1" applyBorder="1" applyAlignment="1">
      <alignment horizontal="center" vertical="center" wrapText="1"/>
    </xf>
    <xf numFmtId="0" fontId="39" fillId="26" borderId="13" xfId="0" applyFont="1" applyFill="1" applyBorder="1" applyAlignment="1">
      <alignment horizontal="center" vertical="center"/>
    </xf>
    <xf numFmtId="0" fontId="39" fillId="26" borderId="91" xfId="0" applyFont="1" applyFill="1" applyBorder="1" applyAlignment="1">
      <alignment horizontal="center" vertical="center" wrapText="1"/>
    </xf>
    <xf numFmtId="0" fontId="39" fillId="0" borderId="26" xfId="0" applyFont="1" applyFill="1" applyBorder="1" applyAlignment="1">
      <alignment vertical="center"/>
    </xf>
    <xf numFmtId="0" fontId="39" fillId="0" borderId="31" xfId="0" applyFont="1" applyFill="1" applyBorder="1" applyAlignment="1">
      <alignment vertical="center"/>
    </xf>
    <xf numFmtId="0" fontId="39" fillId="0" borderId="32" xfId="0" applyFont="1" applyFill="1" applyBorder="1" applyAlignment="1">
      <alignment vertical="center"/>
    </xf>
    <xf numFmtId="0" fontId="39" fillId="0" borderId="10" xfId="0" applyFont="1" applyFill="1" applyBorder="1" applyAlignment="1">
      <alignment horizontal="center" vertical="center"/>
    </xf>
    <xf numFmtId="0" fontId="39" fillId="0" borderId="12" xfId="0" applyFont="1" applyFill="1" applyBorder="1" applyAlignment="1">
      <alignment horizontal="center" vertical="center"/>
    </xf>
    <xf numFmtId="0" fontId="30" fillId="26" borderId="13" xfId="0" applyFont="1" applyFill="1" applyBorder="1" applyAlignment="1">
      <alignment horizontal="center" vertical="center" textRotation="255" wrapText="1"/>
    </xf>
    <xf numFmtId="0" fontId="30" fillId="26" borderId="92" xfId="0" applyFont="1" applyFill="1" applyBorder="1" applyAlignment="1">
      <alignment horizontal="center" vertical="center" textRotation="255" wrapText="1"/>
    </xf>
    <xf numFmtId="0" fontId="39" fillId="26" borderId="14" xfId="0" applyFont="1" applyFill="1" applyBorder="1" applyAlignment="1">
      <alignment horizontal="center" vertical="center" wrapText="1" shrinkToFit="1"/>
    </xf>
    <xf numFmtId="0" fontId="39" fillId="26" borderId="21" xfId="0" applyFont="1" applyFill="1" applyBorder="1" applyAlignment="1">
      <alignment horizontal="center" vertical="center" wrapText="1" shrinkToFit="1"/>
    </xf>
    <xf numFmtId="0" fontId="39" fillId="26" borderId="15" xfId="0" applyFont="1" applyFill="1" applyBorder="1" applyAlignment="1">
      <alignment horizontal="center" vertical="center" wrapText="1" shrinkToFit="1"/>
    </xf>
    <xf numFmtId="0" fontId="39" fillId="26" borderId="33" xfId="0" applyFont="1" applyFill="1" applyBorder="1" applyAlignment="1">
      <alignment horizontal="center" vertical="center" wrapText="1" shrinkToFit="1"/>
    </xf>
    <xf numFmtId="0" fontId="39" fillId="26" borderId="0" xfId="0" applyFont="1" applyFill="1" applyBorder="1" applyAlignment="1">
      <alignment horizontal="center" vertical="center" wrapText="1" shrinkToFit="1"/>
    </xf>
    <xf numFmtId="0" fontId="39" fillId="26" borderId="16" xfId="0" applyFont="1" applyFill="1" applyBorder="1" applyAlignment="1">
      <alignment horizontal="center" vertical="center" wrapText="1" shrinkToFit="1"/>
    </xf>
    <xf numFmtId="0" fontId="39" fillId="26" borderId="13" xfId="0" applyFont="1" applyFill="1" applyBorder="1" applyAlignment="1">
      <alignment horizontal="center" vertical="center" wrapText="1" shrinkToFit="1"/>
    </xf>
    <xf numFmtId="0" fontId="39" fillId="26" borderId="92" xfId="0" applyFont="1" applyFill="1" applyBorder="1" applyAlignment="1">
      <alignment horizontal="center" vertical="center" wrapText="1" shrinkToFit="1"/>
    </xf>
    <xf numFmtId="0" fontId="39" fillId="26" borderId="13" xfId="0" applyFont="1" applyFill="1" applyBorder="1" applyAlignment="1">
      <alignment horizontal="center" vertical="center" shrinkToFit="1"/>
    </xf>
    <xf numFmtId="0" fontId="39" fillId="26" borderId="92" xfId="0" applyFont="1" applyFill="1" applyBorder="1" applyAlignment="1">
      <alignment horizontal="center" vertical="center" shrinkToFit="1"/>
    </xf>
    <xf numFmtId="0" fontId="39" fillId="26" borderId="14" xfId="0" applyFont="1" applyFill="1" applyBorder="1" applyAlignment="1">
      <alignment horizontal="center" vertical="center" shrinkToFit="1"/>
    </xf>
    <xf numFmtId="0" fontId="39" fillId="26" borderId="33" xfId="0" applyFont="1" applyFill="1" applyBorder="1" applyAlignment="1">
      <alignment horizontal="center" vertical="center" shrinkToFit="1"/>
    </xf>
    <xf numFmtId="0" fontId="39" fillId="26" borderId="13" xfId="0" applyFont="1" applyFill="1" applyBorder="1" applyAlignment="1">
      <alignment horizontal="center" vertical="center" wrapText="1"/>
    </xf>
    <xf numFmtId="0" fontId="39" fillId="26" borderId="92" xfId="0" applyFont="1" applyFill="1" applyBorder="1" applyAlignment="1">
      <alignment horizontal="center" vertical="center" wrapText="1"/>
    </xf>
    <xf numFmtId="0" fontId="39" fillId="26" borderId="87" xfId="0" applyFont="1" applyFill="1" applyBorder="1" applyAlignment="1">
      <alignment horizontal="center" vertical="center" wrapText="1"/>
    </xf>
    <xf numFmtId="0" fontId="39" fillId="0" borderId="12" xfId="0" applyFont="1" applyFill="1" applyBorder="1" applyAlignment="1">
      <alignment vertical="center"/>
    </xf>
    <xf numFmtId="0" fontId="39" fillId="0" borderId="36" xfId="0" applyFont="1" applyFill="1" applyBorder="1" applyAlignment="1">
      <alignment vertical="center"/>
    </xf>
    <xf numFmtId="0" fontId="46" fillId="0" borderId="12" xfId="0" applyFont="1" applyFill="1" applyBorder="1" applyAlignment="1" applyProtection="1">
      <alignment horizontal="center" vertical="center"/>
    </xf>
    <xf numFmtId="0" fontId="46" fillId="0" borderId="36" xfId="0" applyFont="1" applyFill="1" applyBorder="1" applyAlignment="1" applyProtection="1">
      <alignment horizontal="center" vertical="center"/>
    </xf>
    <xf numFmtId="0" fontId="46" fillId="0" borderId="11" xfId="0" applyFont="1" applyFill="1" applyBorder="1" applyAlignment="1" applyProtection="1">
      <alignment horizontal="center" vertical="center"/>
    </xf>
    <xf numFmtId="0" fontId="39" fillId="26" borderId="16" xfId="0" applyFont="1" applyFill="1" applyBorder="1" applyAlignment="1" applyProtection="1">
      <alignment horizontal="center" vertical="center" wrapText="1"/>
    </xf>
    <xf numFmtId="0" fontId="39" fillId="26" borderId="84" xfId="0" applyFont="1" applyFill="1" applyBorder="1" applyAlignment="1" applyProtection="1">
      <alignment horizontal="center" vertical="center" wrapText="1"/>
    </xf>
    <xf numFmtId="0" fontId="39" fillId="26" borderId="13" xfId="0" applyFont="1" applyFill="1" applyBorder="1" applyAlignment="1" applyProtection="1">
      <alignment horizontal="center" vertical="center"/>
    </xf>
    <xf numFmtId="0" fontId="39" fillId="26" borderId="14" xfId="0" applyFont="1" applyFill="1" applyBorder="1" applyAlignment="1" applyProtection="1">
      <alignment horizontal="center" vertical="center" wrapText="1"/>
    </xf>
    <xf numFmtId="0" fontId="39" fillId="26" borderId="21" xfId="0" applyFont="1" applyFill="1" applyBorder="1" applyAlignment="1" applyProtection="1">
      <alignment horizontal="center" vertical="center"/>
    </xf>
    <xf numFmtId="0" fontId="39" fillId="26" borderId="33" xfId="0" applyFont="1" applyFill="1" applyBorder="1" applyAlignment="1" applyProtection="1">
      <alignment horizontal="center" vertical="center"/>
    </xf>
    <xf numFmtId="0" fontId="39" fillId="26" borderId="0" xfId="0" applyFont="1" applyFill="1" applyBorder="1" applyAlignment="1" applyProtection="1">
      <alignment horizontal="center" vertical="center"/>
    </xf>
    <xf numFmtId="0" fontId="39" fillId="26" borderId="91" xfId="0" applyFont="1" applyFill="1" applyBorder="1" applyAlignment="1" applyProtection="1">
      <alignment horizontal="center" vertical="center" wrapText="1"/>
    </xf>
    <xf numFmtId="0" fontId="39" fillId="0" borderId="10" xfId="0" applyFont="1" applyFill="1" applyBorder="1" applyAlignment="1" applyProtection="1">
      <alignment horizontal="center" vertical="center"/>
    </xf>
    <xf numFmtId="0" fontId="39" fillId="0" borderId="12" xfId="0" applyFont="1" applyFill="1" applyBorder="1" applyAlignment="1" applyProtection="1">
      <alignment horizontal="center" vertical="center"/>
    </xf>
    <xf numFmtId="0" fontId="39" fillId="0" borderId="26" xfId="0" applyFont="1" applyFill="1" applyBorder="1" applyAlignment="1" applyProtection="1">
      <alignment vertical="center"/>
    </xf>
    <xf numFmtId="0" fontId="39" fillId="0" borderId="31" xfId="0" applyFont="1" applyFill="1" applyBorder="1" applyAlignment="1" applyProtection="1">
      <alignment vertical="center"/>
    </xf>
    <xf numFmtId="0" fontId="39" fillId="0" borderId="32" xfId="0" applyFont="1" applyFill="1" applyBorder="1" applyAlignment="1" applyProtection="1">
      <alignment vertical="center"/>
    </xf>
    <xf numFmtId="0" fontId="30" fillId="26" borderId="13" xfId="0" applyFont="1" applyFill="1" applyBorder="1" applyAlignment="1" applyProtection="1">
      <alignment horizontal="center" vertical="center" textRotation="255" wrapText="1"/>
    </xf>
    <xf numFmtId="0" fontId="30" fillId="26" borderId="92" xfId="0" applyFont="1" applyFill="1" applyBorder="1" applyAlignment="1" applyProtection="1">
      <alignment horizontal="center" vertical="center" textRotation="255" wrapText="1"/>
    </xf>
    <xf numFmtId="0" fontId="39" fillId="26" borderId="14" xfId="0" applyFont="1" applyFill="1" applyBorder="1" applyAlignment="1" applyProtection="1">
      <alignment horizontal="center" vertical="center" wrapText="1" shrinkToFit="1"/>
    </xf>
    <xf numFmtId="0" fontId="39" fillId="26" borderId="21" xfId="0" applyFont="1" applyFill="1" applyBorder="1" applyAlignment="1" applyProtection="1">
      <alignment horizontal="center" vertical="center" wrapText="1" shrinkToFit="1"/>
    </xf>
    <xf numFmtId="0" fontId="39" fillId="26" borderId="15" xfId="0" applyFont="1" applyFill="1" applyBorder="1" applyAlignment="1" applyProtection="1">
      <alignment horizontal="center" vertical="center" wrapText="1" shrinkToFit="1"/>
    </xf>
    <xf numFmtId="0" fontId="39" fillId="26" borderId="33" xfId="0" applyFont="1" applyFill="1" applyBorder="1" applyAlignment="1" applyProtection="1">
      <alignment horizontal="center" vertical="center" wrapText="1" shrinkToFit="1"/>
    </xf>
    <xf numFmtId="0" fontId="39" fillId="26" borderId="0" xfId="0" applyFont="1" applyFill="1" applyBorder="1" applyAlignment="1" applyProtection="1">
      <alignment horizontal="center" vertical="center" wrapText="1" shrinkToFit="1"/>
    </xf>
    <xf numFmtId="0" fontId="39" fillId="26" borderId="16" xfId="0" applyFont="1" applyFill="1" applyBorder="1" applyAlignment="1" applyProtection="1">
      <alignment horizontal="center" vertical="center" wrapText="1" shrinkToFit="1"/>
    </xf>
    <xf numFmtId="0" fontId="39" fillId="26" borderId="13" xfId="0" applyFont="1" applyFill="1" applyBorder="1" applyAlignment="1" applyProtection="1">
      <alignment horizontal="center" vertical="center" wrapText="1" shrinkToFit="1"/>
    </xf>
    <xf numFmtId="0" fontId="39" fillId="26" borderId="92" xfId="0" applyFont="1" applyFill="1" applyBorder="1" applyAlignment="1" applyProtection="1">
      <alignment horizontal="center" vertical="center" wrapText="1" shrinkToFit="1"/>
    </xf>
    <xf numFmtId="0" fontId="39" fillId="26" borderId="13" xfId="0" applyFont="1" applyFill="1" applyBorder="1" applyAlignment="1" applyProtection="1">
      <alignment horizontal="center" vertical="center" shrinkToFit="1"/>
    </xf>
    <xf numFmtId="0" fontId="39" fillId="26" borderId="92" xfId="0" applyFont="1" applyFill="1" applyBorder="1" applyAlignment="1" applyProtection="1">
      <alignment horizontal="center" vertical="center" shrinkToFit="1"/>
    </xf>
    <xf numFmtId="0" fontId="39" fillId="26" borderId="14" xfId="0" applyFont="1" applyFill="1" applyBorder="1" applyAlignment="1" applyProtection="1">
      <alignment horizontal="center" vertical="center" shrinkToFit="1"/>
    </xf>
    <xf numFmtId="0" fontId="39" fillId="26" borderId="33" xfId="0" applyFont="1" applyFill="1" applyBorder="1" applyAlignment="1" applyProtection="1">
      <alignment horizontal="center" vertical="center" shrinkToFit="1"/>
    </xf>
    <xf numFmtId="0" fontId="39" fillId="26" borderId="13" xfId="0" applyFont="1" applyFill="1" applyBorder="1" applyAlignment="1" applyProtection="1">
      <alignment horizontal="center" vertical="center" wrapText="1"/>
    </xf>
    <xf numFmtId="0" fontId="39" fillId="26" borderId="92" xfId="0" applyFont="1" applyFill="1" applyBorder="1" applyAlignment="1" applyProtection="1">
      <alignment horizontal="center" vertical="center" wrapText="1"/>
    </xf>
    <xf numFmtId="0" fontId="39" fillId="26" borderId="33" xfId="0" applyFont="1" applyFill="1" applyBorder="1" applyAlignment="1" applyProtection="1">
      <alignment horizontal="center" vertical="center" wrapText="1"/>
    </xf>
    <xf numFmtId="0" fontId="39" fillId="26" borderId="92" xfId="0" applyFont="1" applyFill="1" applyBorder="1" applyAlignment="1" applyProtection="1">
      <alignment horizontal="center" vertical="center"/>
    </xf>
    <xf numFmtId="0" fontId="39" fillId="26" borderId="14" xfId="0" applyFont="1" applyFill="1" applyBorder="1" applyAlignment="1" applyProtection="1">
      <alignment horizontal="center" vertical="center"/>
    </xf>
    <xf numFmtId="0" fontId="39" fillId="26" borderId="15" xfId="0" applyFont="1" applyFill="1" applyBorder="1" applyAlignment="1" applyProtection="1">
      <alignment horizontal="center" vertical="center"/>
    </xf>
    <xf numFmtId="0" fontId="39" fillId="26" borderId="17" xfId="0" applyFont="1" applyFill="1" applyBorder="1" applyAlignment="1" applyProtection="1">
      <alignment horizontal="center" vertical="center"/>
    </xf>
    <xf numFmtId="0" fontId="39" fillId="26" borderId="19" xfId="0" applyFont="1" applyFill="1" applyBorder="1" applyAlignment="1" applyProtection="1">
      <alignment horizontal="center" vertical="center"/>
    </xf>
    <xf numFmtId="0" fontId="39" fillId="26" borderId="53" xfId="0" applyFont="1" applyFill="1" applyBorder="1" applyAlignment="1" applyProtection="1">
      <alignment horizontal="center" vertical="center" wrapText="1"/>
    </xf>
    <xf numFmtId="0" fontId="90" fillId="0" borderId="12" xfId="0" applyFont="1" applyFill="1" applyBorder="1" applyAlignment="1" applyProtection="1">
      <alignment horizontal="center" vertical="center"/>
    </xf>
    <xf numFmtId="0" fontId="90" fillId="0" borderId="36" xfId="0" applyFont="1" applyFill="1" applyBorder="1" applyAlignment="1" applyProtection="1">
      <alignment horizontal="center" vertical="center"/>
    </xf>
    <xf numFmtId="0" fontId="90" fillId="0" borderId="11" xfId="0" applyFont="1" applyFill="1" applyBorder="1" applyAlignment="1" applyProtection="1">
      <alignment horizontal="center" vertical="center"/>
    </xf>
    <xf numFmtId="0" fontId="39" fillId="28" borderId="85" xfId="0" applyFont="1" applyFill="1" applyBorder="1" applyAlignment="1">
      <alignment horizontal="left" vertical="center"/>
    </xf>
    <xf numFmtId="0" fontId="39" fillId="28" borderId="24" xfId="0" applyFont="1" applyFill="1" applyBorder="1" applyAlignment="1">
      <alignment horizontal="left" vertical="center"/>
    </xf>
    <xf numFmtId="0" fontId="39" fillId="28" borderId="25" xfId="0" applyFont="1" applyFill="1" applyBorder="1" applyAlignment="1">
      <alignment horizontal="left" vertical="center"/>
    </xf>
    <xf numFmtId="0" fontId="34" fillId="26" borderId="14" xfId="0" applyFont="1" applyFill="1" applyBorder="1" applyAlignment="1">
      <alignment horizontal="center" vertical="center" shrinkToFit="1"/>
    </xf>
    <xf numFmtId="0" fontId="34" fillId="26" borderId="33" xfId="0" applyFont="1" applyFill="1" applyBorder="1" applyAlignment="1">
      <alignment horizontal="center" vertical="center" shrinkToFit="1"/>
    </xf>
    <xf numFmtId="0" fontId="34" fillId="26" borderId="13" xfId="0" applyFont="1" applyFill="1" applyBorder="1" applyAlignment="1">
      <alignment horizontal="center" vertical="center" wrapText="1"/>
    </xf>
    <xf numFmtId="0" fontId="34" fillId="26" borderId="92" xfId="0" applyFont="1" applyFill="1" applyBorder="1" applyAlignment="1">
      <alignment horizontal="center" vertical="center" wrapText="1"/>
    </xf>
    <xf numFmtId="0" fontId="34" fillId="26" borderId="14" xfId="0" applyFont="1" applyFill="1" applyBorder="1" applyAlignment="1">
      <alignment horizontal="center" vertical="center" wrapText="1"/>
    </xf>
    <xf numFmtId="0" fontId="34" fillId="26" borderId="33" xfId="0" applyFont="1" applyFill="1" applyBorder="1" applyAlignment="1">
      <alignment horizontal="center" vertical="center" wrapText="1"/>
    </xf>
    <xf numFmtId="0" fontId="34" fillId="0" borderId="10" xfId="0" applyFont="1" applyFill="1" applyBorder="1" applyAlignment="1">
      <alignment horizontal="center" vertical="center"/>
    </xf>
    <xf numFmtId="0" fontId="34" fillId="0" borderId="12" xfId="0" applyFont="1" applyFill="1" applyBorder="1" applyAlignment="1">
      <alignment horizontal="center" vertical="center"/>
    </xf>
    <xf numFmtId="0" fontId="34" fillId="0" borderId="26" xfId="0" applyFont="1" applyFill="1" applyBorder="1" applyAlignment="1">
      <alignment vertical="center"/>
    </xf>
    <xf numFmtId="0" fontId="34" fillId="0" borderId="31" xfId="0" applyFont="1" applyFill="1" applyBorder="1" applyAlignment="1">
      <alignment vertical="center"/>
    </xf>
    <xf numFmtId="0" fontId="34" fillId="0" borderId="32" xfId="0" applyFont="1" applyFill="1" applyBorder="1" applyAlignment="1">
      <alignment vertical="center"/>
    </xf>
    <xf numFmtId="0" fontId="0" fillId="26" borderId="13" xfId="0" applyFont="1" applyFill="1" applyBorder="1" applyAlignment="1">
      <alignment horizontal="center" vertical="center" textRotation="255" wrapText="1"/>
    </xf>
    <xf numFmtId="0" fontId="0" fillId="26" borderId="92" xfId="0" applyFont="1" applyFill="1" applyBorder="1" applyAlignment="1">
      <alignment horizontal="center" vertical="center" textRotation="255" wrapText="1"/>
    </xf>
    <xf numFmtId="0" fontId="34" fillId="26" borderId="14" xfId="0" applyFont="1" applyFill="1" applyBorder="1" applyAlignment="1">
      <alignment horizontal="center" vertical="center" wrapText="1" shrinkToFit="1"/>
    </xf>
    <xf numFmtId="0" fontId="34" fillId="26" borderId="21" xfId="0" applyFont="1" applyFill="1" applyBorder="1" applyAlignment="1">
      <alignment horizontal="center" vertical="center" wrapText="1" shrinkToFit="1"/>
    </xf>
    <xf numFmtId="0" fontId="34" fillId="26" borderId="15" xfId="0" applyFont="1" applyFill="1" applyBorder="1" applyAlignment="1">
      <alignment horizontal="center" vertical="center" wrapText="1" shrinkToFit="1"/>
    </xf>
    <xf numFmtId="0" fontId="34" fillId="26" borderId="33" xfId="0" applyFont="1" applyFill="1" applyBorder="1" applyAlignment="1">
      <alignment horizontal="center" vertical="center" wrapText="1" shrinkToFit="1"/>
    </xf>
    <xf numFmtId="0" fontId="34" fillId="26" borderId="0" xfId="0" applyFont="1" applyFill="1" applyBorder="1" applyAlignment="1">
      <alignment horizontal="center" vertical="center" wrapText="1" shrinkToFit="1"/>
    </xf>
    <xf numFmtId="0" fontId="34" fillId="26" borderId="16" xfId="0" applyFont="1" applyFill="1" applyBorder="1" applyAlignment="1">
      <alignment horizontal="center" vertical="center" wrapText="1" shrinkToFit="1"/>
    </xf>
    <xf numFmtId="0" fontId="34" fillId="26" borderId="13" xfId="0" applyFont="1" applyFill="1" applyBorder="1" applyAlignment="1">
      <alignment horizontal="center" vertical="center" wrapText="1" shrinkToFit="1"/>
    </xf>
    <xf numFmtId="0" fontId="34" fillId="26" borderId="92" xfId="0" applyFont="1" applyFill="1" applyBorder="1" applyAlignment="1">
      <alignment horizontal="center" vertical="center" wrapText="1" shrinkToFit="1"/>
    </xf>
    <xf numFmtId="0" fontId="34" fillId="26" borderId="13" xfId="0" applyFont="1" applyFill="1" applyBorder="1" applyAlignment="1">
      <alignment horizontal="center" vertical="center" shrinkToFit="1"/>
    </xf>
    <xf numFmtId="0" fontId="34" fillId="26" borderId="92" xfId="0" applyFont="1" applyFill="1" applyBorder="1" applyAlignment="1">
      <alignment horizontal="center" vertical="center" shrinkToFit="1"/>
    </xf>
    <xf numFmtId="0" fontId="34" fillId="26" borderId="14" xfId="0" applyFont="1" applyFill="1" applyBorder="1" applyAlignment="1">
      <alignment horizontal="center" vertical="center"/>
    </xf>
    <xf numFmtId="0" fontId="34" fillId="26" borderId="15" xfId="0" applyFont="1" applyFill="1" applyBorder="1" applyAlignment="1">
      <alignment horizontal="center" vertical="center"/>
    </xf>
    <xf numFmtId="0" fontId="34" fillId="26" borderId="17" xfId="0" applyFont="1" applyFill="1" applyBorder="1" applyAlignment="1">
      <alignment horizontal="center" vertical="center"/>
    </xf>
    <xf numFmtId="0" fontId="34" fillId="26" borderId="19" xfId="0" applyFont="1" applyFill="1" applyBorder="1" applyAlignment="1">
      <alignment horizontal="center" vertical="center"/>
    </xf>
    <xf numFmtId="0" fontId="34" fillId="26" borderId="21" xfId="0" applyFont="1" applyFill="1" applyBorder="1" applyAlignment="1">
      <alignment horizontal="center" vertical="center" wrapText="1"/>
    </xf>
    <xf numFmtId="0" fontId="34" fillId="26" borderId="21" xfId="0" applyFont="1" applyFill="1" applyBorder="1" applyAlignment="1">
      <alignment horizontal="center" vertical="center"/>
    </xf>
    <xf numFmtId="0" fontId="34" fillId="26" borderId="0" xfId="0" applyFont="1" applyFill="1" applyBorder="1" applyAlignment="1">
      <alignment horizontal="center" vertical="center"/>
    </xf>
    <xf numFmtId="0" fontId="34" fillId="26" borderId="16" xfId="0" applyFont="1" applyFill="1" applyBorder="1" applyAlignment="1">
      <alignment horizontal="center" vertical="center"/>
    </xf>
    <xf numFmtId="0" fontId="39" fillId="26" borderId="111" xfId="0" applyFont="1" applyFill="1" applyBorder="1" applyAlignment="1">
      <alignment horizontal="center" vertical="center" wrapText="1"/>
    </xf>
    <xf numFmtId="0" fontId="27" fillId="0" borderId="35" xfId="0" applyFont="1" applyBorder="1" applyAlignment="1">
      <alignment horizontal="left" vertical="center" wrapText="1"/>
    </xf>
    <xf numFmtId="0" fontId="27" fillId="0" borderId="48" xfId="0" applyFont="1" applyBorder="1" applyAlignment="1">
      <alignment horizontal="left" vertical="center" wrapText="1"/>
    </xf>
    <xf numFmtId="0" fontId="27" fillId="0" borderId="85" xfId="0" applyFont="1" applyBorder="1" applyAlignment="1">
      <alignment horizontal="left" vertical="center" wrapText="1"/>
    </xf>
    <xf numFmtId="0" fontId="27" fillId="0" borderId="24" xfId="0" applyFont="1" applyBorder="1" applyAlignment="1">
      <alignment horizontal="left" vertical="center" wrapText="1"/>
    </xf>
    <xf numFmtId="0" fontId="27" fillId="0" borderId="57" xfId="0" applyFont="1" applyBorder="1" applyAlignment="1">
      <alignment horizontal="left" vertical="center" wrapText="1"/>
    </xf>
    <xf numFmtId="0" fontId="27" fillId="0" borderId="36" xfId="0" applyFont="1" applyBorder="1" applyAlignment="1">
      <alignment horizontal="left" vertical="center" wrapText="1"/>
    </xf>
    <xf numFmtId="0" fontId="29" fillId="0" borderId="8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13"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89" xfId="0" applyFont="1" applyBorder="1" applyAlignment="1">
      <alignment horizontal="center" vertical="center" wrapText="1"/>
    </xf>
    <xf numFmtId="0" fontId="29" fillId="0" borderId="47" xfId="0" applyFont="1" applyBorder="1" applyAlignment="1">
      <alignment horizontal="center" vertical="center"/>
    </xf>
    <xf numFmtId="0" fontId="29" fillId="0" borderId="88" xfId="0" applyFont="1" applyBorder="1" applyAlignment="1">
      <alignment horizontal="center" vertical="center"/>
    </xf>
    <xf numFmtId="0" fontId="29" fillId="0" borderId="22" xfId="0" applyFont="1" applyBorder="1" applyAlignment="1">
      <alignment horizontal="center" vertical="center"/>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0" xfId="0" applyFont="1" applyBorder="1" applyAlignment="1">
      <alignment horizontal="center" vertical="center" wrapText="1"/>
    </xf>
  </cellXfs>
  <cellStyles count="97">
    <cellStyle name="20% - アクセント 1" xfId="1" builtinId="30" customBuiltin="1"/>
    <cellStyle name="20% - アクセント 1 2" xfId="52" xr:uid="{890BDFB7-E042-40A4-8DC1-AD1E568C83FE}"/>
    <cellStyle name="20% - アクセント 2" xfId="2" builtinId="34" customBuiltin="1"/>
    <cellStyle name="20% - アクセント 2 2" xfId="53" xr:uid="{A93F60BB-CE08-4797-AE23-B534F13282BE}"/>
    <cellStyle name="20% - アクセント 3" xfId="3" builtinId="38" customBuiltin="1"/>
    <cellStyle name="20% - アクセント 3 2" xfId="54" xr:uid="{F66F9971-AA90-4C5B-B7A2-C7CA5C15976D}"/>
    <cellStyle name="20% - アクセント 4" xfId="4" builtinId="42" customBuiltin="1"/>
    <cellStyle name="20% - アクセント 4 2" xfId="55" xr:uid="{2B466ECC-942B-4991-9C9F-2BBDD2D5B754}"/>
    <cellStyle name="20% - アクセント 5" xfId="5" builtinId="46" customBuiltin="1"/>
    <cellStyle name="20% - アクセント 5 2" xfId="56" xr:uid="{B8961D37-298C-4A5C-9E2C-E11527A7B9AC}"/>
    <cellStyle name="20% - アクセント 6" xfId="6" builtinId="50" customBuiltin="1"/>
    <cellStyle name="20% - アクセント 6 2" xfId="57" xr:uid="{9CBD2526-C10D-4332-96EE-F0CCDEEE2F14}"/>
    <cellStyle name="40% - アクセント 1" xfId="7" builtinId="31" customBuiltin="1"/>
    <cellStyle name="40% - アクセント 1 2" xfId="58" xr:uid="{106D1D9E-1519-4420-9FEE-C90CD3F7C606}"/>
    <cellStyle name="40% - アクセント 2" xfId="8" builtinId="35" customBuiltin="1"/>
    <cellStyle name="40% - アクセント 2 2" xfId="59" xr:uid="{FFF19ACF-ADCD-4C41-A627-C188966A39F5}"/>
    <cellStyle name="40% - アクセント 3" xfId="9" builtinId="39" customBuiltin="1"/>
    <cellStyle name="40% - アクセント 3 2" xfId="60" xr:uid="{8473581D-A54A-4699-B310-8C17CEF109B6}"/>
    <cellStyle name="40% - アクセント 4" xfId="10" builtinId="43" customBuiltin="1"/>
    <cellStyle name="40% - アクセント 4 2" xfId="61" xr:uid="{5783AE6D-5BB3-451A-BFD1-EE9C7FCB8AA2}"/>
    <cellStyle name="40% - アクセント 5" xfId="11" builtinId="47" customBuiltin="1"/>
    <cellStyle name="40% - アクセント 5 2" xfId="62" xr:uid="{567B2048-2605-46F9-883E-4FE12F0B09E6}"/>
    <cellStyle name="40% - アクセント 6" xfId="12" builtinId="51" customBuiltin="1"/>
    <cellStyle name="40% - アクセント 6 2" xfId="63" xr:uid="{E159CC8F-A159-4B84-88E6-EB223A750A19}"/>
    <cellStyle name="60% - アクセント 1" xfId="13" builtinId="32" customBuiltin="1"/>
    <cellStyle name="60% - アクセント 1 2" xfId="64" xr:uid="{A0BD033B-82FD-4463-9B9E-998AF0152427}"/>
    <cellStyle name="60% - アクセント 2" xfId="14" builtinId="36" customBuiltin="1"/>
    <cellStyle name="60% - アクセント 2 2" xfId="65" xr:uid="{1A9A8DC4-BB17-4034-9952-459E4ACEFD31}"/>
    <cellStyle name="60% - アクセント 3" xfId="15" builtinId="40" customBuiltin="1"/>
    <cellStyle name="60% - アクセント 3 2" xfId="66" xr:uid="{099F04E3-0E6F-42D2-ABB7-DFC47D1EAA17}"/>
    <cellStyle name="60% - アクセント 4" xfId="16" builtinId="44" customBuiltin="1"/>
    <cellStyle name="60% - アクセント 4 2" xfId="67" xr:uid="{60B227EF-D021-485B-A011-B243C11BA2E0}"/>
    <cellStyle name="60% - アクセント 5" xfId="17" builtinId="48" customBuiltin="1"/>
    <cellStyle name="60% - アクセント 5 2" xfId="68" xr:uid="{91F2547D-4643-4AB1-B18A-868E6C072DD5}"/>
    <cellStyle name="60% - アクセント 6" xfId="18" builtinId="52" customBuiltin="1"/>
    <cellStyle name="60% - アクセント 6 2" xfId="69" xr:uid="{639ACBB3-F444-4498-B607-B04340A3022E}"/>
    <cellStyle name="アクセント 1" xfId="19" builtinId="29" customBuiltin="1"/>
    <cellStyle name="アクセント 1 2" xfId="70" xr:uid="{5D7E33B6-B32A-48C5-8010-D91FBDBB92A5}"/>
    <cellStyle name="アクセント 2" xfId="20" builtinId="33" customBuiltin="1"/>
    <cellStyle name="アクセント 2 2" xfId="71" xr:uid="{D5BD9AE2-C4E3-4DD0-B65B-EA6B98BB64C6}"/>
    <cellStyle name="アクセント 3" xfId="21" builtinId="37" customBuiltin="1"/>
    <cellStyle name="アクセント 3 2" xfId="72" xr:uid="{C2D2059D-AA49-46D4-8C9F-BC6FB034672E}"/>
    <cellStyle name="アクセント 4" xfId="22" builtinId="41" customBuiltin="1"/>
    <cellStyle name="アクセント 4 2" xfId="73" xr:uid="{BDC88D91-2384-4387-8E56-6902E68D2B73}"/>
    <cellStyle name="アクセント 5" xfId="23" builtinId="45" customBuiltin="1"/>
    <cellStyle name="アクセント 5 2" xfId="74" xr:uid="{81723CDC-CC1A-48B7-BA12-BE30D48F4AA6}"/>
    <cellStyle name="アクセント 6" xfId="24" builtinId="49" customBuiltin="1"/>
    <cellStyle name="アクセント 6 2" xfId="75" xr:uid="{7E02AF1E-F595-4DC6-AEEA-5FD7D06AF3FF}"/>
    <cellStyle name="タイトル" xfId="25" builtinId="15" customBuiltin="1"/>
    <cellStyle name="タイトル 2" xfId="76" xr:uid="{AEBDDFD0-1117-4301-A58A-AA7057A8BDB0}"/>
    <cellStyle name="チェック セル" xfId="26" builtinId="23" customBuiltin="1"/>
    <cellStyle name="チェック セル 2" xfId="77" xr:uid="{E00C3C2E-975C-4474-9BFA-85666D99A186}"/>
    <cellStyle name="どちらでもない" xfId="27" builtinId="28" customBuiltin="1"/>
    <cellStyle name="どちらでもない 2" xfId="78" xr:uid="{1EC0E63A-96D9-4367-BC73-DB5B60E4210C}"/>
    <cellStyle name="パーセント" xfId="28" builtinId="5"/>
    <cellStyle name="パーセント 2" xfId="50" xr:uid="{9568A852-D2E0-4E79-A360-978E2721C58E}"/>
    <cellStyle name="ハイパーリンク" xfId="48" builtinId="8"/>
    <cellStyle name="メモ" xfId="29" builtinId="10" customBuiltin="1"/>
    <cellStyle name="メモ 2" xfId="79" xr:uid="{D66D1D84-DDAE-419F-80E3-816D6F74F2DC}"/>
    <cellStyle name="リンク セル" xfId="30" builtinId="24" customBuiltin="1"/>
    <cellStyle name="リンク セル 2" xfId="80" xr:uid="{AE0E01AB-03E7-41FF-AA48-682E0DE1603F}"/>
    <cellStyle name="悪い" xfId="31" builtinId="27" customBuiltin="1"/>
    <cellStyle name="悪い 2" xfId="81" xr:uid="{66296596-0D6D-4FFE-BFCC-A03296E3D3A8}"/>
    <cellStyle name="計算" xfId="32" builtinId="22" customBuiltin="1"/>
    <cellStyle name="計算 2" xfId="82" xr:uid="{ABA2BC2A-612C-4683-86A7-0E68486E7DB8}"/>
    <cellStyle name="警告文" xfId="33" builtinId="11" customBuiltin="1"/>
    <cellStyle name="警告文 2" xfId="83" xr:uid="{439AEB0F-6F59-4E70-839B-4892FDE90935}"/>
    <cellStyle name="桁区切り" xfId="34" builtinId="6"/>
    <cellStyle name="桁区切り 2" xfId="49" xr:uid="{0BF3C154-9D88-494C-BB91-3E5884B0D5AD}"/>
    <cellStyle name="見出し 1" xfId="35" builtinId="16" customBuiltin="1"/>
    <cellStyle name="見出し 1 2" xfId="84" xr:uid="{8833C4CA-DFA0-4C07-9CF1-C51EB173B2C7}"/>
    <cellStyle name="見出し 2" xfId="36" builtinId="17" customBuiltin="1"/>
    <cellStyle name="見出し 2 2" xfId="85" xr:uid="{421295FD-9DAE-48E1-9ABF-52073BE1D76E}"/>
    <cellStyle name="見出し 3" xfId="37" builtinId="18" customBuiltin="1"/>
    <cellStyle name="見出し 3 2" xfId="86" xr:uid="{0CC6F667-E5F7-4EFB-819C-7B49F342B057}"/>
    <cellStyle name="見出し 4" xfId="38" builtinId="19" customBuiltin="1"/>
    <cellStyle name="見出し 4 2" xfId="87" xr:uid="{8B2B353B-152F-4F31-AA3D-C1C74717DC5F}"/>
    <cellStyle name="集計" xfId="39" builtinId="25" customBuiltin="1"/>
    <cellStyle name="集計 2" xfId="88" xr:uid="{7F965B74-40CA-4441-82EC-B9AB3904725A}"/>
    <cellStyle name="出力" xfId="40" builtinId="21" customBuiltin="1"/>
    <cellStyle name="出力 2" xfId="89" xr:uid="{7B0B005B-0606-407F-8459-F3554BA0DEBF}"/>
    <cellStyle name="説明文" xfId="41" builtinId="53" customBuiltin="1"/>
    <cellStyle name="説明文 2" xfId="90" xr:uid="{9B009CA0-7C98-42A6-BADE-2E2203D4453B}"/>
    <cellStyle name="入力" xfId="42" builtinId="20" customBuiltin="1"/>
    <cellStyle name="入力 2" xfId="91" xr:uid="{85031E38-0BB7-4EE2-9A76-83BA3DAB1251}"/>
    <cellStyle name="標準" xfId="0" builtinId="0"/>
    <cellStyle name="標準 2" xfId="43" xr:uid="{00000000-0005-0000-0000-00002C000000}"/>
    <cellStyle name="標準 2 2" xfId="51" xr:uid="{A0853B3B-BCC8-4669-935F-844BC3DDFBA4}"/>
    <cellStyle name="標準 2 3" xfId="92" xr:uid="{A5712C89-75E4-4F14-A7A7-8FECC186F7F6}"/>
    <cellStyle name="標準 3" xfId="45" xr:uid="{00000000-0005-0000-0000-00002D000000}"/>
    <cellStyle name="標準 3 2" xfId="46" xr:uid="{00000000-0005-0000-0000-00002E000000}"/>
    <cellStyle name="標準 3 2 2" xfId="95" xr:uid="{D5F3183E-9E31-4B66-BFDE-D91A7DAE6598}"/>
    <cellStyle name="標準 3 3" xfId="47" xr:uid="{00000000-0005-0000-0000-00002F000000}"/>
    <cellStyle name="標準 3 3 2" xfId="96" xr:uid="{BE0DD03E-4068-4C0E-9DCB-6D942BE4C709}"/>
    <cellStyle name="標準 3 4" xfId="94" xr:uid="{C9F854C4-7861-4B74-A330-DC5426C63A2D}"/>
    <cellStyle name="良い" xfId="44" builtinId="26" customBuiltin="1"/>
    <cellStyle name="良い 2" xfId="93" xr:uid="{9CA78D28-FBEC-4696-A5A9-2E7962BDE85F}"/>
  </cellStyles>
  <dxfs count="0"/>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checked="Checked" fmlaLink="$E$127" lockText="1" noThreeD="1"/>
</file>

<file path=xl/ctrlProps/ctrlProp10.xml><?xml version="1.0" encoding="utf-8"?>
<formControlPr xmlns="http://schemas.microsoft.com/office/spreadsheetml/2009/9/main" objectType="CheckBox" fmlaLink="$Z$55" lockText="1" noThreeD="1"/>
</file>

<file path=xl/ctrlProps/ctrlProp11.xml><?xml version="1.0" encoding="utf-8"?>
<formControlPr xmlns="http://schemas.microsoft.com/office/spreadsheetml/2009/9/main" objectType="CheckBox" checked="Checked" fmlaLink="$L$57" lockText="1" noThreeD="1"/>
</file>

<file path=xl/ctrlProps/ctrlProp12.xml><?xml version="1.0" encoding="utf-8"?>
<formControlPr xmlns="http://schemas.microsoft.com/office/spreadsheetml/2009/9/main" objectType="CheckBox" fmlaLink="$S$57" lockText="1" noThreeD="1"/>
</file>

<file path=xl/ctrlProps/ctrlProp13.xml><?xml version="1.0" encoding="utf-8"?>
<formControlPr xmlns="http://schemas.microsoft.com/office/spreadsheetml/2009/9/main" objectType="CheckBox" checked="Checked" fmlaLink="$V$61" lockText="1" noThreeD="1"/>
</file>

<file path=xl/ctrlProps/ctrlProp14.xml><?xml version="1.0" encoding="utf-8"?>
<formControlPr xmlns="http://schemas.microsoft.com/office/spreadsheetml/2009/9/main" objectType="CheckBox" fmlaLink="$Z$61" lockText="1" noThreeD="1"/>
</file>

<file path=xl/ctrlProps/ctrlProp15.xml><?xml version="1.0" encoding="utf-8"?>
<formControlPr xmlns="http://schemas.microsoft.com/office/spreadsheetml/2009/9/main" objectType="CheckBox" fmlaLink="$E$120" lockText="1" noThreeD="1"/>
</file>

<file path=xl/ctrlProps/ctrlProp16.xml><?xml version="1.0" encoding="utf-8"?>
<formControlPr xmlns="http://schemas.microsoft.com/office/spreadsheetml/2009/9/main" objectType="CheckBox" checked="Checked" fmlaLink="$I$118" lockText="1" noThreeD="1"/>
</file>

<file path=xl/ctrlProps/ctrlProp17.xml><?xml version="1.0" encoding="utf-8"?>
<formControlPr xmlns="http://schemas.microsoft.com/office/spreadsheetml/2009/9/main" objectType="CheckBox" fmlaLink="$O$118" lockText="1" noThreeD="1"/>
</file>

<file path=xl/ctrlProps/ctrlProp18.xml><?xml version="1.0" encoding="utf-8"?>
<formControlPr xmlns="http://schemas.microsoft.com/office/spreadsheetml/2009/9/main" objectType="CheckBox" fmlaLink="$V$118" lockText="1" noThreeD="1"/>
</file>

<file path=xl/ctrlProps/ctrlProp19.xml><?xml version="1.0" encoding="utf-8"?>
<formControlPr xmlns="http://schemas.microsoft.com/office/spreadsheetml/2009/9/main" objectType="CheckBox" fmlaLink="$Z$118"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checked="Checked" fmlaLink="$L$120" lockText="1" noThreeD="1"/>
</file>

<file path=xl/ctrlProps/ctrlProp21.xml><?xml version="1.0" encoding="utf-8"?>
<formControlPr xmlns="http://schemas.microsoft.com/office/spreadsheetml/2009/9/main" objectType="CheckBox" fmlaLink="$S$120" lockText="1" noThreeD="1"/>
</file>

<file path=xl/ctrlProps/ctrlProp22.xml><?xml version="1.0" encoding="utf-8"?>
<formControlPr xmlns="http://schemas.microsoft.com/office/spreadsheetml/2009/9/main" objectType="CheckBox" checked="Checked" fmlaLink="$U$124" lockText="1" noThreeD="1"/>
</file>

<file path=xl/ctrlProps/ctrlProp23.xml><?xml version="1.0" encoding="utf-8"?>
<formControlPr xmlns="http://schemas.microsoft.com/office/spreadsheetml/2009/9/main" objectType="CheckBox" fmlaLink="$Y$124" lockText="1" noThreeD="1"/>
</file>

<file path=xl/ctrlProps/ctrlProp24.xml><?xml version="1.0" encoding="utf-8"?>
<formControlPr xmlns="http://schemas.microsoft.com/office/spreadsheetml/2009/9/main" objectType="CheckBox" fmlaLink="$E$118" lockText="1" noThreeD="1"/>
</file>

<file path=xl/ctrlProps/ctrlProp25.xml><?xml version="1.0" encoding="utf-8"?>
<formControlPr xmlns="http://schemas.microsoft.com/office/spreadsheetml/2009/9/main" objectType="CheckBox" checked="Checked" fmlaLink="$AG$65" lockText="1" noThreeD="1"/>
</file>

<file path=xl/ctrlProps/ctrlProp26.xml><?xml version="1.0" encoding="utf-8"?>
<formControlPr xmlns="http://schemas.microsoft.com/office/spreadsheetml/2009/9/main" objectType="CheckBox" checked="Checked" fmlaLink="$K$81" lockText="1" noThreeD="1"/>
</file>

<file path=xl/ctrlProps/ctrlProp27.xml><?xml version="1.0" encoding="utf-8"?>
<formControlPr xmlns="http://schemas.microsoft.com/office/spreadsheetml/2009/9/main" objectType="CheckBox" fmlaLink="$K$82" lockText="1" noThreeD="1"/>
</file>

<file path=xl/ctrlProps/ctrlProp28.xml><?xml version="1.0" encoding="utf-8"?>
<formControlPr xmlns="http://schemas.microsoft.com/office/spreadsheetml/2009/9/main" objectType="CheckBox" fmlaLink="$K$83" lockText="1" noThreeD="1"/>
</file>

<file path=xl/ctrlProps/ctrlProp29.xml><?xml version="1.0" encoding="utf-8"?>
<formControlPr xmlns="http://schemas.microsoft.com/office/spreadsheetml/2009/9/main" objectType="CheckBox" checked="Checked" fmlaLink="$AG$70"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fmlaLink="$K$72" lockText="1" noThreeD="1"/>
</file>

<file path=xl/ctrlProps/ctrlProp31.xml><?xml version="1.0" encoding="utf-8"?>
<formControlPr xmlns="http://schemas.microsoft.com/office/spreadsheetml/2009/9/main" objectType="CheckBox" checked="Checked" fmlaLink="$K$75" lockText="1" noThreeD="1"/>
</file>

<file path=xl/ctrlProps/ctrlProp32.xml><?xml version="1.0" encoding="utf-8"?>
<formControlPr xmlns="http://schemas.microsoft.com/office/spreadsheetml/2009/9/main" objectType="CheckBox" checked="Checked" fmlaLink="$AG$79" lockText="1" noThreeD="1"/>
</file>

<file path=xl/ctrlProps/ctrlProp33.xml><?xml version="1.0" encoding="utf-8"?>
<formControlPr xmlns="http://schemas.microsoft.com/office/spreadsheetml/2009/9/main" objectType="CheckBox" checked="Checked" fmlaLink="$A$195" lockText="1" noThreeD="1"/>
</file>

<file path=xl/ctrlProps/ctrlProp34.xml><?xml version="1.0" encoding="utf-8"?>
<formControlPr xmlns="http://schemas.microsoft.com/office/spreadsheetml/2009/9/main" objectType="CheckBox" checked="Checked" fmlaLink="$A$196" lockText="1" noThreeD="1"/>
</file>

<file path=xl/ctrlProps/ctrlProp35.xml><?xml version="1.0" encoding="utf-8"?>
<formControlPr xmlns="http://schemas.microsoft.com/office/spreadsheetml/2009/9/main" objectType="CheckBox" checked="Checked" fmlaLink="$A$197" lockText="1" noThreeD="1"/>
</file>

<file path=xl/ctrlProps/ctrlProp36.xml><?xml version="1.0" encoding="utf-8"?>
<formControlPr xmlns="http://schemas.microsoft.com/office/spreadsheetml/2009/9/main" objectType="CheckBox" checked="Checked" fmlaLink="$A$201" lockText="1" noThreeD="1"/>
</file>

<file path=xl/ctrlProps/ctrlProp37.xml><?xml version="1.0" encoding="utf-8"?>
<formControlPr xmlns="http://schemas.microsoft.com/office/spreadsheetml/2009/9/main" objectType="CheckBox" checked="Checked" fmlaLink="$A$199" lockText="1" noThreeD="1"/>
</file>

<file path=xl/ctrlProps/ctrlProp38.xml><?xml version="1.0" encoding="utf-8"?>
<formControlPr xmlns="http://schemas.microsoft.com/office/spreadsheetml/2009/9/main" objectType="CheckBox" checked="Checked" fmlaLink="$A$198" lockText="1" noThreeD="1"/>
</file>

<file path=xl/ctrlProps/ctrlProp39.xml><?xml version="1.0" encoding="utf-8"?>
<formControlPr xmlns="http://schemas.microsoft.com/office/spreadsheetml/2009/9/main" objectType="CheckBox" checked="Checked"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checked="Checked"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checked="Checked"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checked="Checked" fmlaLink="$E$173" lockText="1" noThreeD="1"/>
</file>

<file path=xl/ctrlProps/ctrlProp48.xml><?xml version="1.0" encoding="utf-8"?>
<formControlPr xmlns="http://schemas.microsoft.com/office/spreadsheetml/2009/9/main" objectType="CheckBox" checked="Checked" fmlaLink="$E$174" lockText="1" noThreeD="1"/>
</file>

<file path=xl/ctrlProps/ctrlProp49.xml><?xml version="1.0" encoding="utf-8"?>
<formControlPr xmlns="http://schemas.microsoft.com/office/spreadsheetml/2009/9/main" objectType="CheckBox" checked="Checked" fmlaLink="$E$175" lockText="1" noThreeD="1"/>
</file>

<file path=xl/ctrlProps/ctrlProp5.xml><?xml version="1.0" encoding="utf-8"?>
<formControlPr xmlns="http://schemas.microsoft.com/office/spreadsheetml/2009/9/main" objectType="CheckBox" fmlaLink="$E$57"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checked="Checked"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checked="Checked" fmlaLink="$E$180" lockText="1" noThreeD="1"/>
</file>

<file path=xl/ctrlProps/ctrlProp55.xml><?xml version="1.0" encoding="utf-8"?>
<formControlPr xmlns="http://schemas.microsoft.com/office/spreadsheetml/2009/9/main" objectType="CheckBox" checked="Checked" fmlaLink="$E$181" lockText="1" noThreeD="1"/>
</file>

<file path=xl/ctrlProps/ctrlProp56.xml><?xml version="1.0" encoding="utf-8"?>
<formControlPr xmlns="http://schemas.microsoft.com/office/spreadsheetml/2009/9/main" objectType="CheckBox" checked="Checked"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checked="Checked" fmlaLink="$E$185" lockText="1" noThreeD="1"/>
</file>

<file path=xl/ctrlProps/ctrlProp6.xml><?xml version="1.0" encoding="utf-8"?>
<formControlPr xmlns="http://schemas.microsoft.com/office/spreadsheetml/2009/9/main" objectType="CheckBox" fmlaLink="$E$55"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checked="Checked"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checked="Checked"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checked="Checked" fmlaLink="$I$55"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checked="Checked"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checked="Checked"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checked="Checked" fmlaLink="$A$200" lockText="1" noThreeD="1"/>
</file>

<file path=xl/ctrlProps/ctrlProp76.xml><?xml version="1.0" encoding="utf-8"?>
<formControlPr xmlns="http://schemas.microsoft.com/office/spreadsheetml/2009/9/main" objectType="CheckBox" checked="Checked"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fmlaLink="$O$55" lockText="1" noThreeD="1"/>
</file>

<file path=xl/ctrlProps/ctrlProp80.xml><?xml version="1.0" encoding="utf-8"?>
<formControlPr xmlns="http://schemas.microsoft.com/office/spreadsheetml/2009/9/main" objectType="CheckBox" checked="Checked"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checked="Checked"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checked="Checked" fmlaLink="$S$97" lockText="1" noThreeD="1"/>
</file>

<file path=xl/ctrlProps/ctrlProp85.xml><?xml version="1.0" encoding="utf-8"?>
<formControlPr xmlns="http://schemas.microsoft.com/office/spreadsheetml/2009/9/main" objectType="CheckBox" checked="Checked" fmlaLink="$Y$97" lockText="1" noThreeD="1"/>
</file>

<file path=xl/ctrlProps/ctrlProp86.xml><?xml version="1.0" encoding="utf-8"?>
<formControlPr xmlns="http://schemas.microsoft.com/office/spreadsheetml/2009/9/main" objectType="CheckBox" checked="Checked" fmlaLink="$AE$97" lockText="1" noThreeD="1"/>
</file>

<file path=xl/ctrlProps/ctrlProp87.xml><?xml version="1.0" encoding="utf-8"?>
<formControlPr xmlns="http://schemas.microsoft.com/office/spreadsheetml/2009/9/main" objectType="CheckBox" checked="Checked" fmlaLink="$AG$65" lockText="1" noThreeD="1"/>
</file>

<file path=xl/ctrlProps/ctrlProp88.xml><?xml version="1.0" encoding="utf-8"?>
<formControlPr xmlns="http://schemas.microsoft.com/office/spreadsheetml/2009/9/main" objectType="CheckBox" checked="Checked" fmlaLink="$AG$65" lockText="1" noThreeD="1"/>
</file>

<file path=xl/ctrlProps/ctrlProp9.xml><?xml version="1.0" encoding="utf-8"?>
<formControlPr xmlns="http://schemas.microsoft.com/office/spreadsheetml/2009/9/main" objectType="CheckBox" fmlaLink="$V$5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35" name="四角形: 角を丸くする 34">
          <a:extLst>
            <a:ext uri="{FF2B5EF4-FFF2-40B4-BE49-F238E27FC236}">
              <a16:creationId xmlns:a16="http://schemas.microsoft.com/office/drawing/2014/main" id="{00000000-0008-0000-0000-000023000000}"/>
            </a:ext>
          </a:extLst>
        </xdr:cNvPr>
        <xdr:cNvSpPr/>
      </xdr:nvSpPr>
      <xdr:spPr bwMode="auto">
        <a:xfrm>
          <a:off x="403224" y="3556000"/>
          <a:ext cx="7439025" cy="232092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36" name="四角形: 角を丸くする 35">
          <a:extLst>
            <a:ext uri="{FF2B5EF4-FFF2-40B4-BE49-F238E27FC236}">
              <a16:creationId xmlns:a16="http://schemas.microsoft.com/office/drawing/2014/main" id="{00000000-0008-0000-0000-000024000000}"/>
            </a:ext>
          </a:extLst>
        </xdr:cNvPr>
        <xdr:cNvSpPr/>
      </xdr:nvSpPr>
      <xdr:spPr bwMode="auto">
        <a:xfrm>
          <a:off x="400050" y="347662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27</xdr:col>
      <xdr:colOff>461908</xdr:colOff>
      <xdr:row>1</xdr:row>
      <xdr:rowOff>113255</xdr:rowOff>
    </xdr:from>
    <xdr:to>
      <xdr:col>35</xdr:col>
      <xdr:colOff>649135</xdr:colOff>
      <xdr:row>6</xdr:row>
      <xdr:rowOff>104382</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12948792" y="361166"/>
          <a:ext cx="5928322" cy="147859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27</xdr:col>
      <xdr:colOff>708519</xdr:colOff>
      <xdr:row>3</xdr:row>
      <xdr:rowOff>463684</xdr:rowOff>
    </xdr:from>
    <xdr:to>
      <xdr:col>27</xdr:col>
      <xdr:colOff>1039532</xdr:colOff>
      <xdr:row>5</xdr:row>
      <xdr:rowOff>62209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13948269" y="1066934"/>
          <a:ext cx="331013" cy="148858"/>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373290" y="1627669"/>
          <a:ext cx="10202941" cy="1373658"/>
          <a:chOff x="373646" y="1531263"/>
          <a:chExt cx="9545974" cy="1397226"/>
        </a:xfrm>
      </xdr:grpSpPr>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73646" y="1531263"/>
            <a:ext cx="9545974" cy="1397226"/>
            <a:chOff x="370645" y="2066877"/>
            <a:chExt cx="9510499" cy="1396809"/>
          </a:xfrm>
        </xdr:grpSpPr>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70645" y="2066877"/>
              <a:ext cx="9510499" cy="1396809"/>
              <a:chOff x="97972" y="4260273"/>
              <a:chExt cx="9440933" cy="1789215"/>
            </a:xfrm>
          </xdr:grpSpPr>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a:extLst>
                  <a:ext uri="{FF2B5EF4-FFF2-40B4-BE49-F238E27FC236}">
                    <a16:creationId xmlns:a16="http://schemas.microsoft.com/office/drawing/2014/main" id="{00000000-0008-0000-0000-00000A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1" name="フローチャート: 書類 10">
                <a:extLst>
                  <a:ext uri="{FF2B5EF4-FFF2-40B4-BE49-F238E27FC236}">
                    <a16:creationId xmlns:a16="http://schemas.microsoft.com/office/drawing/2014/main" id="{00000000-0008-0000-0000-00000B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a:extLst>
                  <a:ext uri="{FF2B5EF4-FFF2-40B4-BE49-F238E27FC236}">
                    <a16:creationId xmlns:a16="http://schemas.microsoft.com/office/drawing/2014/main" id="{00000000-0008-0000-0000-00000C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a:extLst>
                  <a:ext uri="{FF2B5EF4-FFF2-40B4-BE49-F238E27FC236}">
                    <a16:creationId xmlns:a16="http://schemas.microsoft.com/office/drawing/2014/main" id="{00000000-0008-0000-0000-00000D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4" name="四角形: 角を丸くする 13">
                <a:extLst>
                  <a:ext uri="{FF2B5EF4-FFF2-40B4-BE49-F238E27FC236}">
                    <a16:creationId xmlns:a16="http://schemas.microsoft.com/office/drawing/2014/main" id="{00000000-0008-0000-0000-00000E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a:extLst>
                  <a:ext uri="{FF2B5EF4-FFF2-40B4-BE49-F238E27FC236}">
                    <a16:creationId xmlns:a16="http://schemas.microsoft.com/office/drawing/2014/main" id="{00000000-0008-0000-0000-00000F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a:extLst>
              <a:ext uri="{FF2B5EF4-FFF2-40B4-BE49-F238E27FC236}">
                <a16:creationId xmlns:a16="http://schemas.microsoft.com/office/drawing/2014/main" id="{00000000-0008-0000-0000-000012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a:extLst>
              <a:ext uri="{FF2B5EF4-FFF2-40B4-BE49-F238E27FC236}">
                <a16:creationId xmlns:a16="http://schemas.microsoft.com/office/drawing/2014/main" id="{00000000-0008-0000-0000-000014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a:extLst>
              <a:ext uri="{FF2B5EF4-FFF2-40B4-BE49-F238E27FC236}">
                <a16:creationId xmlns:a16="http://schemas.microsoft.com/office/drawing/2014/main" id="{00000000-0008-0000-0000-000016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418379</xdr:colOff>
      <xdr:row>28</xdr:row>
      <xdr:rowOff>32429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682875" y="3841750"/>
          <a:ext cx="4639458" cy="1969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177</xdr:row>
          <xdr:rowOff>142875</xdr:rowOff>
        </xdr:from>
        <xdr:to>
          <xdr:col>5</xdr:col>
          <xdr:colOff>19050</xdr:colOff>
          <xdr:row>188</xdr:row>
          <xdr:rowOff>28575</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852055" y="46564261"/>
              <a:ext cx="188768" cy="1885950"/>
              <a:chOff x="9239" y="107537"/>
              <a:chExt cx="2190" cy="12573"/>
            </a:xfrm>
          </xdr:grpSpPr>
        </xdr:grpSp>
        <xdr:clientData/>
      </xdr:twoCellAnchor>
    </mc:Choice>
    <mc:Fallback/>
  </mc:AlternateContent>
  <xdr:twoCellAnchor editAs="oneCell">
    <xdr:from>
      <xdr:col>3</xdr:col>
      <xdr:colOff>200025</xdr:colOff>
      <xdr:row>126</xdr:row>
      <xdr:rowOff>47625</xdr:rowOff>
    </xdr:from>
    <xdr:to>
      <xdr:col>5</xdr:col>
      <xdr:colOff>19050</xdr:colOff>
      <xdr:row>126</xdr:row>
      <xdr:rowOff>180975</xdr:rowOff>
    </xdr:to>
    <xdr:sp macro="" textlink="">
      <xdr:nvSpPr>
        <xdr:cNvPr id="75798" name="Check Box 22" hidden="1">
          <a:extLst>
            <a:ext uri="{63B3BB69-23CF-44E3-9099-C40C66FF867C}">
              <a14:compatExt xmlns:a14="http://schemas.microsoft.com/office/drawing/2010/main" spid="_x0000_s75798"/>
            </a:ext>
            <a:ext uri="{FF2B5EF4-FFF2-40B4-BE49-F238E27FC236}">
              <a16:creationId xmlns:a16="http://schemas.microsoft.com/office/drawing/2014/main" id="{00000000-0008-0000-0100-000016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200025</xdr:colOff>
      <xdr:row>127</xdr:row>
      <xdr:rowOff>38100</xdr:rowOff>
    </xdr:from>
    <xdr:to>
      <xdr:col>5</xdr:col>
      <xdr:colOff>19050</xdr:colOff>
      <xdr:row>127</xdr:row>
      <xdr:rowOff>161925</xdr:rowOff>
    </xdr:to>
    <xdr:sp macro="" textlink="">
      <xdr:nvSpPr>
        <xdr:cNvPr id="75799" name="Check Box 23" hidden="1">
          <a:extLst>
            <a:ext uri="{63B3BB69-23CF-44E3-9099-C40C66FF867C}">
              <a14:compatExt xmlns:a14="http://schemas.microsoft.com/office/drawing/2010/main" spid="_x0000_s75799"/>
            </a:ext>
            <a:ext uri="{FF2B5EF4-FFF2-40B4-BE49-F238E27FC236}">
              <a16:creationId xmlns:a16="http://schemas.microsoft.com/office/drawing/2014/main" id="{00000000-0008-0000-0100-000017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200025</xdr:colOff>
      <xdr:row>127</xdr:row>
      <xdr:rowOff>209550</xdr:rowOff>
    </xdr:from>
    <xdr:to>
      <xdr:col>5</xdr:col>
      <xdr:colOff>0</xdr:colOff>
      <xdr:row>128</xdr:row>
      <xdr:rowOff>209550</xdr:rowOff>
    </xdr:to>
    <xdr:sp macro="" textlink="">
      <xdr:nvSpPr>
        <xdr:cNvPr id="75800" name="Check Box 24" hidden="1">
          <a:extLst>
            <a:ext uri="{63B3BB69-23CF-44E3-9099-C40C66FF867C}">
              <a14:compatExt xmlns:a14="http://schemas.microsoft.com/office/drawing/2010/main" spid="_x0000_s75800"/>
            </a:ext>
            <a:ext uri="{FF2B5EF4-FFF2-40B4-BE49-F238E27FC236}">
              <a16:creationId xmlns:a16="http://schemas.microsoft.com/office/drawing/2014/main" id="{00000000-0008-0000-0100-000018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189</xdr:row>
          <xdr:rowOff>0</xdr:rowOff>
        </xdr:from>
        <xdr:to>
          <xdr:col>5</xdr:col>
          <xdr:colOff>19050</xdr:colOff>
          <xdr:row>189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52055" y="48516886"/>
              <a:ext cx="188768" cy="28575"/>
              <a:chOff x="9239" y="107537"/>
              <a:chExt cx="2190" cy="12573"/>
            </a:xfrm>
          </xdr:grpSpPr>
        </xdr:grpSp>
        <xdr:clientData/>
      </xdr:twoCellAnchor>
    </mc:Choice>
    <mc:Fallback/>
  </mc:AlternateContent>
  <xdr:twoCellAnchor editAs="oneCell">
    <xdr:from>
      <xdr:col>3</xdr:col>
      <xdr:colOff>200025</xdr:colOff>
      <xdr:row>128</xdr:row>
      <xdr:rowOff>190500</xdr:rowOff>
    </xdr:from>
    <xdr:to>
      <xdr:col>5</xdr:col>
      <xdr:colOff>38100</xdr:colOff>
      <xdr:row>130</xdr:row>
      <xdr:rowOff>9525</xdr:rowOff>
    </xdr:to>
    <xdr:sp macro="" textlink="">
      <xdr:nvSpPr>
        <xdr:cNvPr id="75801" name="Check Box 25" hidden="1">
          <a:extLst>
            <a:ext uri="{63B3BB69-23CF-44E3-9099-C40C66FF867C}">
              <a14:compatExt xmlns:a14="http://schemas.microsoft.com/office/drawing/2010/main" spid="_x0000_s75801"/>
            </a:ext>
            <a:ext uri="{FF2B5EF4-FFF2-40B4-BE49-F238E27FC236}">
              <a16:creationId xmlns:a16="http://schemas.microsoft.com/office/drawing/2014/main" id="{00000000-0008-0000-0100-000019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193</xdr:row>
      <xdr:rowOff>161925</xdr:rowOff>
    </xdr:from>
    <xdr:to>
      <xdr:col>1</xdr:col>
      <xdr:colOff>38100</xdr:colOff>
      <xdr:row>195</xdr:row>
      <xdr:rowOff>38100</xdr:rowOff>
    </xdr:to>
    <xdr:sp macro="" textlink="">
      <xdr:nvSpPr>
        <xdr:cNvPr id="75882" name="Check Box 106" hidden="1">
          <a:extLst>
            <a:ext uri="{63B3BB69-23CF-44E3-9099-C40C66FF867C}">
              <a14:compatExt xmlns:a14="http://schemas.microsoft.com/office/drawing/2010/main" spid="_x0000_s75882"/>
            </a:ext>
            <a:ext uri="{FF2B5EF4-FFF2-40B4-BE49-F238E27FC236}">
              <a16:creationId xmlns:a16="http://schemas.microsoft.com/office/drawing/2014/main" id="{00000000-0008-0000-0100-00006A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194</xdr:row>
      <xdr:rowOff>152400</xdr:rowOff>
    </xdr:from>
    <xdr:to>
      <xdr:col>1</xdr:col>
      <xdr:colOff>38100</xdr:colOff>
      <xdr:row>196</xdr:row>
      <xdr:rowOff>28575</xdr:rowOff>
    </xdr:to>
    <xdr:sp macro="" textlink="">
      <xdr:nvSpPr>
        <xdr:cNvPr id="75886" name="Check Box 110" hidden="1">
          <a:extLst>
            <a:ext uri="{63B3BB69-23CF-44E3-9099-C40C66FF867C}">
              <a14:compatExt xmlns:a14="http://schemas.microsoft.com/office/drawing/2010/main" spid="_x0000_s75886"/>
            </a:ext>
            <a:ext uri="{FF2B5EF4-FFF2-40B4-BE49-F238E27FC236}">
              <a16:creationId xmlns:a16="http://schemas.microsoft.com/office/drawing/2014/main" id="{00000000-0008-0000-0100-00006E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195</xdr:row>
      <xdr:rowOff>142875</xdr:rowOff>
    </xdr:from>
    <xdr:to>
      <xdr:col>1</xdr:col>
      <xdr:colOff>38100</xdr:colOff>
      <xdr:row>197</xdr:row>
      <xdr:rowOff>9525</xdr:rowOff>
    </xdr:to>
    <xdr:sp macro="" textlink="">
      <xdr:nvSpPr>
        <xdr:cNvPr id="75887" name="Check Box 111" hidden="1">
          <a:extLst>
            <a:ext uri="{63B3BB69-23CF-44E3-9099-C40C66FF867C}">
              <a14:compatExt xmlns:a14="http://schemas.microsoft.com/office/drawing/2010/main" spid="_x0000_s75887"/>
            </a:ext>
            <a:ext uri="{FF2B5EF4-FFF2-40B4-BE49-F238E27FC236}">
              <a16:creationId xmlns:a16="http://schemas.microsoft.com/office/drawing/2014/main" id="{00000000-0008-0000-0100-00006F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199</xdr:row>
      <xdr:rowOff>152400</xdr:rowOff>
    </xdr:from>
    <xdr:to>
      <xdr:col>1</xdr:col>
      <xdr:colOff>38100</xdr:colOff>
      <xdr:row>201</xdr:row>
      <xdr:rowOff>28575</xdr:rowOff>
    </xdr:to>
    <xdr:sp macro="" textlink="">
      <xdr:nvSpPr>
        <xdr:cNvPr id="75888" name="Check Box 112" hidden="1">
          <a:extLst>
            <a:ext uri="{63B3BB69-23CF-44E3-9099-C40C66FF867C}">
              <a14:compatExt xmlns:a14="http://schemas.microsoft.com/office/drawing/2010/main" spid="_x0000_s75888"/>
            </a:ext>
            <a:ext uri="{FF2B5EF4-FFF2-40B4-BE49-F238E27FC236}">
              <a16:creationId xmlns:a16="http://schemas.microsoft.com/office/drawing/2014/main" id="{00000000-0008-0000-0100-000070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55</xdr:row>
      <xdr:rowOff>238125</xdr:rowOff>
    </xdr:from>
    <xdr:to>
      <xdr:col>5</xdr:col>
      <xdr:colOff>28575</xdr:colOff>
      <xdr:row>56</xdr:row>
      <xdr:rowOff>219075</xdr:rowOff>
    </xdr:to>
    <xdr:sp macro="" textlink="">
      <xdr:nvSpPr>
        <xdr:cNvPr id="75915" name="Check Box 139" hidden="1">
          <a:extLst>
            <a:ext uri="{63B3BB69-23CF-44E3-9099-C40C66FF867C}">
              <a14:compatExt xmlns:a14="http://schemas.microsoft.com/office/drawing/2010/main" spid="_x0000_s75915"/>
            </a:ext>
            <a:ext uri="{FF2B5EF4-FFF2-40B4-BE49-F238E27FC236}">
              <a16:creationId xmlns:a16="http://schemas.microsoft.com/office/drawing/2014/main" id="{00000000-0008-0000-0100-00008B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54</xdr:row>
      <xdr:rowOff>0</xdr:rowOff>
    </xdr:from>
    <xdr:to>
      <xdr:col>5</xdr:col>
      <xdr:colOff>28575</xdr:colOff>
      <xdr:row>54</xdr:row>
      <xdr:rowOff>352425</xdr:rowOff>
    </xdr:to>
    <xdr:sp macro="" textlink="">
      <xdr:nvSpPr>
        <xdr:cNvPr id="75916" name="Check Box 140" hidden="1">
          <a:extLst>
            <a:ext uri="{63B3BB69-23CF-44E3-9099-C40C66FF867C}">
              <a14:compatExt xmlns:a14="http://schemas.microsoft.com/office/drawing/2010/main" spid="_x0000_s75916"/>
            </a:ext>
            <a:ext uri="{FF2B5EF4-FFF2-40B4-BE49-F238E27FC236}">
              <a16:creationId xmlns:a16="http://schemas.microsoft.com/office/drawing/2014/main" id="{00000000-0008-0000-0100-00008C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171450</xdr:colOff>
      <xdr:row>54</xdr:row>
      <xdr:rowOff>0</xdr:rowOff>
    </xdr:from>
    <xdr:to>
      <xdr:col>9</xdr:col>
      <xdr:colOff>28575</xdr:colOff>
      <xdr:row>54</xdr:row>
      <xdr:rowOff>352425</xdr:rowOff>
    </xdr:to>
    <xdr:sp macro="" textlink="">
      <xdr:nvSpPr>
        <xdr:cNvPr id="75917" name="Check Box 141" hidden="1">
          <a:extLst>
            <a:ext uri="{63B3BB69-23CF-44E3-9099-C40C66FF867C}">
              <a14:compatExt xmlns:a14="http://schemas.microsoft.com/office/drawing/2010/main" spid="_x0000_s75917"/>
            </a:ext>
            <a:ext uri="{FF2B5EF4-FFF2-40B4-BE49-F238E27FC236}">
              <a16:creationId xmlns:a16="http://schemas.microsoft.com/office/drawing/2014/main" id="{00000000-0008-0000-0100-00008D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171450</xdr:colOff>
      <xdr:row>54</xdr:row>
      <xdr:rowOff>0</xdr:rowOff>
    </xdr:from>
    <xdr:to>
      <xdr:col>15</xdr:col>
      <xdr:colOff>28575</xdr:colOff>
      <xdr:row>54</xdr:row>
      <xdr:rowOff>352425</xdr:rowOff>
    </xdr:to>
    <xdr:sp macro="" textlink="">
      <xdr:nvSpPr>
        <xdr:cNvPr id="75918" name="Check Box 142" hidden="1">
          <a:extLst>
            <a:ext uri="{63B3BB69-23CF-44E3-9099-C40C66FF867C}">
              <a14:compatExt xmlns:a14="http://schemas.microsoft.com/office/drawing/2010/main" spid="_x0000_s75918"/>
            </a:ext>
            <a:ext uri="{FF2B5EF4-FFF2-40B4-BE49-F238E27FC236}">
              <a16:creationId xmlns:a16="http://schemas.microsoft.com/office/drawing/2014/main" id="{00000000-0008-0000-0100-00008E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171450</xdr:colOff>
      <xdr:row>54</xdr:row>
      <xdr:rowOff>0</xdr:rowOff>
    </xdr:from>
    <xdr:to>
      <xdr:col>22</xdr:col>
      <xdr:colOff>28575</xdr:colOff>
      <xdr:row>54</xdr:row>
      <xdr:rowOff>352425</xdr:rowOff>
    </xdr:to>
    <xdr:sp macro="" textlink="">
      <xdr:nvSpPr>
        <xdr:cNvPr id="75919" name="Check Box 143" hidden="1">
          <a:extLst>
            <a:ext uri="{63B3BB69-23CF-44E3-9099-C40C66FF867C}">
              <a14:compatExt xmlns:a14="http://schemas.microsoft.com/office/drawing/2010/main" spid="_x0000_s75919"/>
            </a:ext>
            <a:ext uri="{FF2B5EF4-FFF2-40B4-BE49-F238E27FC236}">
              <a16:creationId xmlns:a16="http://schemas.microsoft.com/office/drawing/2014/main" id="{00000000-0008-0000-0100-00008F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190500</xdr:colOff>
      <xdr:row>54</xdr:row>
      <xdr:rowOff>9525</xdr:rowOff>
    </xdr:from>
    <xdr:to>
      <xdr:col>26</xdr:col>
      <xdr:colOff>47625</xdr:colOff>
      <xdr:row>54</xdr:row>
      <xdr:rowOff>361950</xdr:rowOff>
    </xdr:to>
    <xdr:sp macro="" textlink="">
      <xdr:nvSpPr>
        <xdr:cNvPr id="75920" name="Check Box 144" hidden="1">
          <a:extLst>
            <a:ext uri="{63B3BB69-23CF-44E3-9099-C40C66FF867C}">
              <a14:compatExt xmlns:a14="http://schemas.microsoft.com/office/drawing/2010/main" spid="_x0000_s75920"/>
            </a:ext>
            <a:ext uri="{FF2B5EF4-FFF2-40B4-BE49-F238E27FC236}">
              <a16:creationId xmlns:a16="http://schemas.microsoft.com/office/drawing/2014/main" id="{00000000-0008-0000-0100-000090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180975</xdr:colOff>
      <xdr:row>56</xdr:row>
      <xdr:rowOff>0</xdr:rowOff>
    </xdr:from>
    <xdr:to>
      <xdr:col>12</xdr:col>
      <xdr:colOff>38100</xdr:colOff>
      <xdr:row>57</xdr:row>
      <xdr:rowOff>0</xdr:rowOff>
    </xdr:to>
    <xdr:sp macro="" textlink="">
      <xdr:nvSpPr>
        <xdr:cNvPr id="75921" name="Check Box 145" hidden="1">
          <a:extLst>
            <a:ext uri="{63B3BB69-23CF-44E3-9099-C40C66FF867C}">
              <a14:compatExt xmlns:a14="http://schemas.microsoft.com/office/drawing/2010/main" spid="_x0000_s75921"/>
            </a:ext>
            <a:ext uri="{FF2B5EF4-FFF2-40B4-BE49-F238E27FC236}">
              <a16:creationId xmlns:a16="http://schemas.microsoft.com/office/drawing/2014/main" id="{00000000-0008-0000-0100-000091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161925</xdr:colOff>
      <xdr:row>56</xdr:row>
      <xdr:rowOff>0</xdr:rowOff>
    </xdr:from>
    <xdr:to>
      <xdr:col>19</xdr:col>
      <xdr:colOff>19050</xdr:colOff>
      <xdr:row>57</xdr:row>
      <xdr:rowOff>0</xdr:rowOff>
    </xdr:to>
    <xdr:sp macro="" textlink="">
      <xdr:nvSpPr>
        <xdr:cNvPr id="75922" name="Check Box 146" hidden="1">
          <a:extLst>
            <a:ext uri="{63B3BB69-23CF-44E3-9099-C40C66FF867C}">
              <a14:compatExt xmlns:a14="http://schemas.microsoft.com/office/drawing/2010/main" spid="_x0000_s75922"/>
            </a:ext>
            <a:ext uri="{FF2B5EF4-FFF2-40B4-BE49-F238E27FC236}">
              <a16:creationId xmlns:a16="http://schemas.microsoft.com/office/drawing/2014/main" id="{00000000-0008-0000-0100-000092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180975</xdr:colOff>
      <xdr:row>60</xdr:row>
      <xdr:rowOff>0</xdr:rowOff>
    </xdr:from>
    <xdr:to>
      <xdr:col>22</xdr:col>
      <xdr:colOff>38100</xdr:colOff>
      <xdr:row>60</xdr:row>
      <xdr:rowOff>228600</xdr:rowOff>
    </xdr:to>
    <xdr:sp macro="" textlink="">
      <xdr:nvSpPr>
        <xdr:cNvPr id="75923" name="Check Box 147" hidden="1">
          <a:extLst>
            <a:ext uri="{63B3BB69-23CF-44E3-9099-C40C66FF867C}">
              <a14:compatExt xmlns:a14="http://schemas.microsoft.com/office/drawing/2010/main" spid="_x0000_s75923"/>
            </a:ext>
            <a:ext uri="{FF2B5EF4-FFF2-40B4-BE49-F238E27FC236}">
              <a16:creationId xmlns:a16="http://schemas.microsoft.com/office/drawing/2014/main" id="{00000000-0008-0000-0100-000093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180975</xdr:colOff>
      <xdr:row>60</xdr:row>
      <xdr:rowOff>0</xdr:rowOff>
    </xdr:from>
    <xdr:to>
      <xdr:col>26</xdr:col>
      <xdr:colOff>38100</xdr:colOff>
      <xdr:row>60</xdr:row>
      <xdr:rowOff>228600</xdr:rowOff>
    </xdr:to>
    <xdr:sp macro="" textlink="">
      <xdr:nvSpPr>
        <xdr:cNvPr id="75924" name="Check Box 148" hidden="1">
          <a:extLst>
            <a:ext uri="{63B3BB69-23CF-44E3-9099-C40C66FF867C}">
              <a14:compatExt xmlns:a14="http://schemas.microsoft.com/office/drawing/2010/main" spid="_x0000_s75924"/>
            </a:ext>
            <a:ext uri="{FF2B5EF4-FFF2-40B4-BE49-F238E27FC236}">
              <a16:creationId xmlns:a16="http://schemas.microsoft.com/office/drawing/2014/main" id="{00000000-0008-0000-0100-000094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118</xdr:row>
      <xdr:rowOff>219075</xdr:rowOff>
    </xdr:from>
    <xdr:to>
      <xdr:col>5</xdr:col>
      <xdr:colOff>28575</xdr:colOff>
      <xdr:row>120</xdr:row>
      <xdr:rowOff>9525</xdr:rowOff>
    </xdr:to>
    <xdr:sp macro="" textlink="">
      <xdr:nvSpPr>
        <xdr:cNvPr id="75928" name="Check Box 152" hidden="1">
          <a:extLst>
            <a:ext uri="{63B3BB69-23CF-44E3-9099-C40C66FF867C}">
              <a14:compatExt xmlns:a14="http://schemas.microsoft.com/office/drawing/2010/main" spid="_x0000_s75928"/>
            </a:ext>
            <a:ext uri="{FF2B5EF4-FFF2-40B4-BE49-F238E27FC236}">
              <a16:creationId xmlns:a16="http://schemas.microsoft.com/office/drawing/2014/main" id="{00000000-0008-0000-0100-000098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171450</xdr:colOff>
      <xdr:row>116</xdr:row>
      <xdr:rowOff>323850</xdr:rowOff>
    </xdr:from>
    <xdr:to>
      <xdr:col>9</xdr:col>
      <xdr:colOff>28575</xdr:colOff>
      <xdr:row>117</xdr:row>
      <xdr:rowOff>361950</xdr:rowOff>
    </xdr:to>
    <xdr:sp macro="" textlink="">
      <xdr:nvSpPr>
        <xdr:cNvPr id="75930" name="Check Box 154" hidden="1">
          <a:extLst>
            <a:ext uri="{63B3BB69-23CF-44E3-9099-C40C66FF867C}">
              <a14:compatExt xmlns:a14="http://schemas.microsoft.com/office/drawing/2010/main" spid="_x0000_s75930"/>
            </a:ext>
            <a:ext uri="{FF2B5EF4-FFF2-40B4-BE49-F238E27FC236}">
              <a16:creationId xmlns:a16="http://schemas.microsoft.com/office/drawing/2014/main" id="{00000000-0008-0000-0100-00009A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171450</xdr:colOff>
      <xdr:row>116</xdr:row>
      <xdr:rowOff>323850</xdr:rowOff>
    </xdr:from>
    <xdr:to>
      <xdr:col>15</xdr:col>
      <xdr:colOff>28575</xdr:colOff>
      <xdr:row>117</xdr:row>
      <xdr:rowOff>361950</xdr:rowOff>
    </xdr:to>
    <xdr:sp macro="" textlink="">
      <xdr:nvSpPr>
        <xdr:cNvPr id="75931" name="Check Box 155" hidden="1">
          <a:extLst>
            <a:ext uri="{63B3BB69-23CF-44E3-9099-C40C66FF867C}">
              <a14:compatExt xmlns:a14="http://schemas.microsoft.com/office/drawing/2010/main" spid="_x0000_s75931"/>
            </a:ext>
            <a:ext uri="{FF2B5EF4-FFF2-40B4-BE49-F238E27FC236}">
              <a16:creationId xmlns:a16="http://schemas.microsoft.com/office/drawing/2014/main" id="{00000000-0008-0000-0100-00009B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180975</xdr:colOff>
      <xdr:row>117</xdr:row>
      <xdr:rowOff>0</xdr:rowOff>
    </xdr:from>
    <xdr:to>
      <xdr:col>22</xdr:col>
      <xdr:colOff>38100</xdr:colOff>
      <xdr:row>117</xdr:row>
      <xdr:rowOff>352425</xdr:rowOff>
    </xdr:to>
    <xdr:sp macro="" textlink="">
      <xdr:nvSpPr>
        <xdr:cNvPr id="75932" name="Check Box 156" hidden="1">
          <a:extLst>
            <a:ext uri="{63B3BB69-23CF-44E3-9099-C40C66FF867C}">
              <a14:compatExt xmlns:a14="http://schemas.microsoft.com/office/drawing/2010/main" spid="_x0000_s75932"/>
            </a:ext>
            <a:ext uri="{FF2B5EF4-FFF2-40B4-BE49-F238E27FC236}">
              <a16:creationId xmlns:a16="http://schemas.microsoft.com/office/drawing/2014/main" id="{00000000-0008-0000-0100-00009C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180975</xdr:colOff>
      <xdr:row>117</xdr:row>
      <xdr:rowOff>0</xdr:rowOff>
    </xdr:from>
    <xdr:to>
      <xdr:col>26</xdr:col>
      <xdr:colOff>38100</xdr:colOff>
      <xdr:row>117</xdr:row>
      <xdr:rowOff>352425</xdr:rowOff>
    </xdr:to>
    <xdr:sp macro="" textlink="">
      <xdr:nvSpPr>
        <xdr:cNvPr id="75933" name="Check Box 157" hidden="1">
          <a:extLst>
            <a:ext uri="{63B3BB69-23CF-44E3-9099-C40C66FF867C}">
              <a14:compatExt xmlns:a14="http://schemas.microsoft.com/office/drawing/2010/main" spid="_x0000_s75933"/>
            </a:ext>
            <a:ext uri="{FF2B5EF4-FFF2-40B4-BE49-F238E27FC236}">
              <a16:creationId xmlns:a16="http://schemas.microsoft.com/office/drawing/2014/main" id="{00000000-0008-0000-0100-00009D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180975</xdr:colOff>
      <xdr:row>118</xdr:row>
      <xdr:rowOff>219075</xdr:rowOff>
    </xdr:from>
    <xdr:to>
      <xdr:col>12</xdr:col>
      <xdr:colOff>38100</xdr:colOff>
      <xdr:row>120</xdr:row>
      <xdr:rowOff>0</xdr:rowOff>
    </xdr:to>
    <xdr:sp macro="" textlink="">
      <xdr:nvSpPr>
        <xdr:cNvPr id="75934" name="Check Box 158" hidden="1">
          <a:extLst>
            <a:ext uri="{63B3BB69-23CF-44E3-9099-C40C66FF867C}">
              <a14:compatExt xmlns:a14="http://schemas.microsoft.com/office/drawing/2010/main" spid="_x0000_s75934"/>
            </a:ext>
            <a:ext uri="{FF2B5EF4-FFF2-40B4-BE49-F238E27FC236}">
              <a16:creationId xmlns:a16="http://schemas.microsoft.com/office/drawing/2014/main" id="{00000000-0008-0000-0100-00009E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171450</xdr:colOff>
      <xdr:row>118</xdr:row>
      <xdr:rowOff>238125</xdr:rowOff>
    </xdr:from>
    <xdr:to>
      <xdr:col>19</xdr:col>
      <xdr:colOff>28575</xdr:colOff>
      <xdr:row>120</xdr:row>
      <xdr:rowOff>19050</xdr:rowOff>
    </xdr:to>
    <xdr:sp macro="" textlink="">
      <xdr:nvSpPr>
        <xdr:cNvPr id="75935" name="Check Box 159" hidden="1">
          <a:extLst>
            <a:ext uri="{63B3BB69-23CF-44E3-9099-C40C66FF867C}">
              <a14:compatExt xmlns:a14="http://schemas.microsoft.com/office/drawing/2010/main" spid="_x0000_s75935"/>
            </a:ext>
            <a:ext uri="{FF2B5EF4-FFF2-40B4-BE49-F238E27FC236}">
              <a16:creationId xmlns:a16="http://schemas.microsoft.com/office/drawing/2014/main" id="{00000000-0008-0000-0100-00009F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171450</xdr:colOff>
      <xdr:row>122</xdr:row>
      <xdr:rowOff>209550</xdr:rowOff>
    </xdr:from>
    <xdr:to>
      <xdr:col>21</xdr:col>
      <xdr:colOff>28575</xdr:colOff>
      <xdr:row>124</xdr:row>
      <xdr:rowOff>28575</xdr:rowOff>
    </xdr:to>
    <xdr:sp macro="" textlink="">
      <xdr:nvSpPr>
        <xdr:cNvPr id="75936" name="Check Box 160" hidden="1">
          <a:extLst>
            <a:ext uri="{63B3BB69-23CF-44E3-9099-C40C66FF867C}">
              <a14:compatExt xmlns:a14="http://schemas.microsoft.com/office/drawing/2010/main" spid="_x0000_s75936"/>
            </a:ext>
            <a:ext uri="{FF2B5EF4-FFF2-40B4-BE49-F238E27FC236}">
              <a16:creationId xmlns:a16="http://schemas.microsoft.com/office/drawing/2014/main" id="{00000000-0008-0000-0100-0000A0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171450</xdr:colOff>
      <xdr:row>122</xdr:row>
      <xdr:rowOff>200025</xdr:rowOff>
    </xdr:from>
    <xdr:to>
      <xdr:col>25</xdr:col>
      <xdr:colOff>28575</xdr:colOff>
      <xdr:row>124</xdr:row>
      <xdr:rowOff>19050</xdr:rowOff>
    </xdr:to>
    <xdr:sp macro="" textlink="">
      <xdr:nvSpPr>
        <xdr:cNvPr id="75937" name="Check Box 161" hidden="1">
          <a:extLst>
            <a:ext uri="{63B3BB69-23CF-44E3-9099-C40C66FF867C}">
              <a14:compatExt xmlns:a14="http://schemas.microsoft.com/office/drawing/2010/main" spid="_x0000_s75937"/>
            </a:ext>
            <a:ext uri="{FF2B5EF4-FFF2-40B4-BE49-F238E27FC236}">
              <a16:creationId xmlns:a16="http://schemas.microsoft.com/office/drawing/2014/main" id="{00000000-0008-0000-0100-0000A1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200025</xdr:colOff>
      <xdr:row>116</xdr:row>
      <xdr:rowOff>323850</xdr:rowOff>
    </xdr:from>
    <xdr:to>
      <xdr:col>5</xdr:col>
      <xdr:colOff>19050</xdr:colOff>
      <xdr:row>117</xdr:row>
      <xdr:rowOff>361950</xdr:rowOff>
    </xdr:to>
    <xdr:sp macro="" textlink="">
      <xdr:nvSpPr>
        <xdr:cNvPr id="75940" name="Check Box 164" hidden="1">
          <a:extLst>
            <a:ext uri="{63B3BB69-23CF-44E3-9099-C40C66FF867C}">
              <a14:compatExt xmlns:a14="http://schemas.microsoft.com/office/drawing/2010/main" spid="_x0000_s75940"/>
            </a:ext>
            <a:ext uri="{FF2B5EF4-FFF2-40B4-BE49-F238E27FC236}">
              <a16:creationId xmlns:a16="http://schemas.microsoft.com/office/drawing/2014/main" id="{00000000-0008-0000-0100-0000A4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171450</xdr:colOff>
      <xdr:row>64</xdr:row>
      <xdr:rowOff>0</xdr:rowOff>
    </xdr:from>
    <xdr:to>
      <xdr:col>33</xdr:col>
      <xdr:colOff>0</xdr:colOff>
      <xdr:row>64</xdr:row>
      <xdr:rowOff>276225</xdr:rowOff>
    </xdr:to>
    <xdr:sp macro="" textlink="">
      <xdr:nvSpPr>
        <xdr:cNvPr id="75943" name="Check Box 167" hidden="1">
          <a:extLst>
            <a:ext uri="{63B3BB69-23CF-44E3-9099-C40C66FF867C}">
              <a14:compatExt xmlns:a14="http://schemas.microsoft.com/office/drawing/2010/main" spid="_x0000_s75943"/>
            </a:ext>
            <a:ext uri="{FF2B5EF4-FFF2-40B4-BE49-F238E27FC236}">
              <a16:creationId xmlns:a16="http://schemas.microsoft.com/office/drawing/2014/main" id="{00000000-0008-0000-0100-0000A7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180975</xdr:colOff>
      <xdr:row>80</xdr:row>
      <xdr:rowOff>9525</xdr:rowOff>
    </xdr:from>
    <xdr:to>
      <xdr:col>11</xdr:col>
      <xdr:colOff>0</xdr:colOff>
      <xdr:row>81</xdr:row>
      <xdr:rowOff>0</xdr:rowOff>
    </xdr:to>
    <xdr:sp macro="" textlink="">
      <xdr:nvSpPr>
        <xdr:cNvPr id="75944" name="Check Box 168" hidden="1">
          <a:extLst>
            <a:ext uri="{63B3BB69-23CF-44E3-9099-C40C66FF867C}">
              <a14:compatExt xmlns:a14="http://schemas.microsoft.com/office/drawing/2010/main" spid="_x0000_s75944"/>
            </a:ext>
            <a:ext uri="{FF2B5EF4-FFF2-40B4-BE49-F238E27FC236}">
              <a16:creationId xmlns:a16="http://schemas.microsoft.com/office/drawing/2014/main" id="{00000000-0008-0000-0100-0000A8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180975</xdr:colOff>
      <xdr:row>81</xdr:row>
      <xdr:rowOff>104775</xdr:rowOff>
    </xdr:from>
    <xdr:to>
      <xdr:col>11</xdr:col>
      <xdr:colOff>0</xdr:colOff>
      <xdr:row>81</xdr:row>
      <xdr:rowOff>381000</xdr:rowOff>
    </xdr:to>
    <xdr:sp macro="" textlink="">
      <xdr:nvSpPr>
        <xdr:cNvPr id="75945" name="Check Box 169" hidden="1">
          <a:extLst>
            <a:ext uri="{63B3BB69-23CF-44E3-9099-C40C66FF867C}">
              <a14:compatExt xmlns:a14="http://schemas.microsoft.com/office/drawing/2010/main" spid="_x0000_s75945"/>
            </a:ext>
            <a:ext uri="{FF2B5EF4-FFF2-40B4-BE49-F238E27FC236}">
              <a16:creationId xmlns:a16="http://schemas.microsoft.com/office/drawing/2014/main" id="{00000000-0008-0000-0100-0000A9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180975</xdr:colOff>
      <xdr:row>82</xdr:row>
      <xdr:rowOff>66675</xdr:rowOff>
    </xdr:from>
    <xdr:to>
      <xdr:col>11</xdr:col>
      <xdr:colOff>19050</xdr:colOff>
      <xdr:row>82</xdr:row>
      <xdr:rowOff>457200</xdr:rowOff>
    </xdr:to>
    <xdr:sp macro="" textlink="">
      <xdr:nvSpPr>
        <xdr:cNvPr id="75946" name="Check Box 170" hidden="1">
          <a:extLst>
            <a:ext uri="{63B3BB69-23CF-44E3-9099-C40C66FF867C}">
              <a14:compatExt xmlns:a14="http://schemas.microsoft.com/office/drawing/2010/main" spid="_x0000_s75946"/>
            </a:ext>
            <a:ext uri="{FF2B5EF4-FFF2-40B4-BE49-F238E27FC236}">
              <a16:creationId xmlns:a16="http://schemas.microsoft.com/office/drawing/2014/main" id="{00000000-0008-0000-0100-0000AA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171450</xdr:colOff>
      <xdr:row>68</xdr:row>
      <xdr:rowOff>361950</xdr:rowOff>
    </xdr:from>
    <xdr:to>
      <xdr:col>33</xdr:col>
      <xdr:colOff>0</xdr:colOff>
      <xdr:row>70</xdr:row>
      <xdr:rowOff>19050</xdr:rowOff>
    </xdr:to>
    <xdr:sp macro="" textlink="">
      <xdr:nvSpPr>
        <xdr:cNvPr id="75948" name="Check Box 172" hidden="1">
          <a:extLst>
            <a:ext uri="{63B3BB69-23CF-44E3-9099-C40C66FF867C}">
              <a14:compatExt xmlns:a14="http://schemas.microsoft.com/office/drawing/2010/main" spid="_x0000_s75948"/>
            </a:ext>
            <a:ext uri="{FF2B5EF4-FFF2-40B4-BE49-F238E27FC236}">
              <a16:creationId xmlns:a16="http://schemas.microsoft.com/office/drawing/2014/main" id="{00000000-0008-0000-0100-0000AC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180975</xdr:colOff>
      <xdr:row>72</xdr:row>
      <xdr:rowOff>85725</xdr:rowOff>
    </xdr:from>
    <xdr:to>
      <xdr:col>11</xdr:col>
      <xdr:colOff>9525</xdr:colOff>
      <xdr:row>73</xdr:row>
      <xdr:rowOff>190500</xdr:rowOff>
    </xdr:to>
    <xdr:sp macro="" textlink="">
      <xdr:nvSpPr>
        <xdr:cNvPr id="75950" name="Check Box 174" hidden="1">
          <a:extLst>
            <a:ext uri="{63B3BB69-23CF-44E3-9099-C40C66FF867C}">
              <a14:compatExt xmlns:a14="http://schemas.microsoft.com/office/drawing/2010/main" spid="_x0000_s759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171450</xdr:colOff>
      <xdr:row>74</xdr:row>
      <xdr:rowOff>180975</xdr:rowOff>
    </xdr:from>
    <xdr:to>
      <xdr:col>11</xdr:col>
      <xdr:colOff>0</xdr:colOff>
      <xdr:row>75</xdr:row>
      <xdr:rowOff>257175</xdr:rowOff>
    </xdr:to>
    <xdr:sp macro="" textlink="">
      <xdr:nvSpPr>
        <xdr:cNvPr id="75951" name="Check Box 175" hidden="1">
          <a:extLst>
            <a:ext uri="{63B3BB69-23CF-44E3-9099-C40C66FF867C}">
              <a14:compatExt xmlns:a14="http://schemas.microsoft.com/office/drawing/2010/main" spid="_x0000_s75951"/>
            </a:ext>
            <a:ext uri="{FF2B5EF4-FFF2-40B4-BE49-F238E27FC236}">
              <a16:creationId xmlns:a16="http://schemas.microsoft.com/office/drawing/2014/main" id="{00000000-0008-0000-0100-0000AF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161925</xdr:colOff>
      <xdr:row>78</xdr:row>
      <xdr:rowOff>19050</xdr:rowOff>
    </xdr:from>
    <xdr:to>
      <xdr:col>33</xdr:col>
      <xdr:colOff>0</xdr:colOff>
      <xdr:row>78</xdr:row>
      <xdr:rowOff>257175</xdr:rowOff>
    </xdr:to>
    <xdr:sp macro="" textlink="">
      <xdr:nvSpPr>
        <xdr:cNvPr id="75952" name="Check Box 176" hidden="1">
          <a:extLst>
            <a:ext uri="{63B3BB69-23CF-44E3-9099-C40C66FF867C}">
              <a14:compatExt xmlns:a14="http://schemas.microsoft.com/office/drawing/2010/main" spid="_x0000_s75952"/>
            </a:ext>
            <a:ext uri="{FF2B5EF4-FFF2-40B4-BE49-F238E27FC236}">
              <a16:creationId xmlns:a16="http://schemas.microsoft.com/office/drawing/2014/main" id="{00000000-0008-0000-0100-0000B0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157</xdr:row>
          <xdr:rowOff>0</xdr:rowOff>
        </xdr:from>
        <xdr:to>
          <xdr:col>5</xdr:col>
          <xdr:colOff>19050</xdr:colOff>
          <xdr:row>158</xdr:row>
          <xdr:rowOff>0</xdr:rowOff>
        </xdr:to>
        <xdr:grpSp>
          <xdr:nvGrpSpPr>
            <xdr:cNvPr id="153" name="Group 41">
              <a:extLst>
                <a:ext uri="{FF2B5EF4-FFF2-40B4-BE49-F238E27FC236}">
                  <a16:creationId xmlns:a16="http://schemas.microsoft.com/office/drawing/2014/main" id="{00000000-0008-0000-0100-000099000000}"/>
                </a:ext>
              </a:extLst>
            </xdr:cNvPr>
            <xdr:cNvGrpSpPr>
              <a:grpSpLocks/>
            </xdr:cNvGrpSpPr>
          </xdr:nvGrpSpPr>
          <xdr:grpSpPr bwMode="auto">
            <a:xfrm>
              <a:off x="852055" y="42022568"/>
              <a:ext cx="188768" cy="294409"/>
              <a:chOff x="9239" y="107537"/>
              <a:chExt cx="2190" cy="12573"/>
            </a:xfrm>
          </xdr:grpSpPr>
        </xdr:grpSp>
        <xdr:clientData/>
      </xdr:twoCellAnchor>
    </mc:Choice>
    <mc:Fallback/>
  </mc:AlternateContent>
  <xdr:twoCellAnchor editAs="oneCell">
    <xdr:from>
      <xdr:col>0</xdr:col>
      <xdr:colOff>0</xdr:colOff>
      <xdr:row>198</xdr:row>
      <xdr:rowOff>19050</xdr:rowOff>
    </xdr:from>
    <xdr:to>
      <xdr:col>1</xdr:col>
      <xdr:colOff>38100</xdr:colOff>
      <xdr:row>198</xdr:row>
      <xdr:rowOff>247650</xdr:rowOff>
    </xdr:to>
    <xdr:sp macro="" textlink="">
      <xdr:nvSpPr>
        <xdr:cNvPr id="75989" name="Check Box 213" hidden="1">
          <a:extLst>
            <a:ext uri="{63B3BB69-23CF-44E3-9099-C40C66FF867C}">
              <a14:compatExt xmlns:a14="http://schemas.microsoft.com/office/drawing/2010/main" spid="_x0000_s75989"/>
            </a:ext>
            <a:ext uri="{FF2B5EF4-FFF2-40B4-BE49-F238E27FC236}">
              <a16:creationId xmlns:a16="http://schemas.microsoft.com/office/drawing/2014/main" id="{00000000-0008-0000-0100-0000D5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197</xdr:row>
      <xdr:rowOff>47625</xdr:rowOff>
    </xdr:from>
    <xdr:to>
      <xdr:col>1</xdr:col>
      <xdr:colOff>38100</xdr:colOff>
      <xdr:row>197</xdr:row>
      <xdr:rowOff>276225</xdr:rowOff>
    </xdr:to>
    <xdr:sp macro="" textlink="">
      <xdr:nvSpPr>
        <xdr:cNvPr id="76029" name="Check Box 253" hidden="1">
          <a:extLst>
            <a:ext uri="{63B3BB69-23CF-44E3-9099-C40C66FF867C}">
              <a14:compatExt xmlns:a14="http://schemas.microsoft.com/office/drawing/2010/main" spid="_x0000_s76029"/>
            </a:ext>
            <a:ext uri="{FF2B5EF4-FFF2-40B4-BE49-F238E27FC236}">
              <a16:creationId xmlns:a16="http://schemas.microsoft.com/office/drawing/2014/main" id="{00000000-0008-0000-0100-0000FD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164</xdr:row>
      <xdr:rowOff>9525</xdr:rowOff>
    </xdr:from>
    <xdr:to>
      <xdr:col>4</xdr:col>
      <xdr:colOff>180975</xdr:colOff>
      <xdr:row>165</xdr:row>
      <xdr:rowOff>9525</xdr:rowOff>
    </xdr:to>
    <xdr:sp macro="" textlink="">
      <xdr:nvSpPr>
        <xdr:cNvPr id="76035" name="Check Box 259" hidden="1">
          <a:extLst>
            <a:ext uri="{63B3BB69-23CF-44E3-9099-C40C66FF867C}">
              <a14:compatExt xmlns:a14="http://schemas.microsoft.com/office/drawing/2010/main" spid="_x0000_s76035"/>
            </a:ext>
            <a:ext uri="{FF2B5EF4-FFF2-40B4-BE49-F238E27FC236}">
              <a16:creationId xmlns:a16="http://schemas.microsoft.com/office/drawing/2014/main" id="{00000000-0008-0000-0100-000003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165</xdr:row>
      <xdr:rowOff>0</xdr:rowOff>
    </xdr:from>
    <xdr:to>
      <xdr:col>4</xdr:col>
      <xdr:colOff>180975</xdr:colOff>
      <xdr:row>166</xdr:row>
      <xdr:rowOff>19050</xdr:rowOff>
    </xdr:to>
    <xdr:sp macro="" textlink="">
      <xdr:nvSpPr>
        <xdr:cNvPr id="76036" name="Check Box 260" hidden="1">
          <a:extLst>
            <a:ext uri="{63B3BB69-23CF-44E3-9099-C40C66FF867C}">
              <a14:compatExt xmlns:a14="http://schemas.microsoft.com/office/drawing/2010/main" spid="_x0000_s76036"/>
            </a:ext>
            <a:ext uri="{FF2B5EF4-FFF2-40B4-BE49-F238E27FC236}">
              <a16:creationId xmlns:a16="http://schemas.microsoft.com/office/drawing/2014/main" id="{00000000-0008-0000-0100-000004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166</xdr:row>
      <xdr:rowOff>0</xdr:rowOff>
    </xdr:from>
    <xdr:to>
      <xdr:col>4</xdr:col>
      <xdr:colOff>180975</xdr:colOff>
      <xdr:row>167</xdr:row>
      <xdr:rowOff>19050</xdr:rowOff>
    </xdr:to>
    <xdr:sp macro="" textlink="">
      <xdr:nvSpPr>
        <xdr:cNvPr id="76037" name="Check Box 261" hidden="1">
          <a:extLst>
            <a:ext uri="{63B3BB69-23CF-44E3-9099-C40C66FF867C}">
              <a14:compatExt xmlns:a14="http://schemas.microsoft.com/office/drawing/2010/main" spid="_x0000_s76037"/>
            </a:ext>
            <a:ext uri="{FF2B5EF4-FFF2-40B4-BE49-F238E27FC236}">
              <a16:creationId xmlns:a16="http://schemas.microsoft.com/office/drawing/2014/main" id="{00000000-0008-0000-0100-000005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167</xdr:row>
      <xdr:rowOff>0</xdr:rowOff>
    </xdr:from>
    <xdr:to>
      <xdr:col>4</xdr:col>
      <xdr:colOff>180975</xdr:colOff>
      <xdr:row>168</xdr:row>
      <xdr:rowOff>19050</xdr:rowOff>
    </xdr:to>
    <xdr:sp macro="" textlink="">
      <xdr:nvSpPr>
        <xdr:cNvPr id="76038" name="Check Box 262" hidden="1">
          <a:extLst>
            <a:ext uri="{63B3BB69-23CF-44E3-9099-C40C66FF867C}">
              <a14:compatExt xmlns:a14="http://schemas.microsoft.com/office/drawing/2010/main" spid="_x0000_s76038"/>
            </a:ext>
            <a:ext uri="{FF2B5EF4-FFF2-40B4-BE49-F238E27FC236}">
              <a16:creationId xmlns:a16="http://schemas.microsoft.com/office/drawing/2014/main" id="{00000000-0008-0000-0100-000006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168</xdr:row>
      <xdr:rowOff>66675</xdr:rowOff>
    </xdr:from>
    <xdr:to>
      <xdr:col>4</xdr:col>
      <xdr:colOff>180975</xdr:colOff>
      <xdr:row>168</xdr:row>
      <xdr:rowOff>247650</xdr:rowOff>
    </xdr:to>
    <xdr:sp macro="" textlink="">
      <xdr:nvSpPr>
        <xdr:cNvPr id="76039" name="Check Box 263" hidden="1">
          <a:extLst>
            <a:ext uri="{63B3BB69-23CF-44E3-9099-C40C66FF867C}">
              <a14:compatExt xmlns:a14="http://schemas.microsoft.com/office/drawing/2010/main" spid="_x0000_s76039"/>
            </a:ext>
            <a:ext uri="{FF2B5EF4-FFF2-40B4-BE49-F238E27FC236}">
              <a16:creationId xmlns:a16="http://schemas.microsoft.com/office/drawing/2014/main" id="{00000000-0008-0000-0100-000007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169</xdr:row>
      <xdr:rowOff>0</xdr:rowOff>
    </xdr:from>
    <xdr:to>
      <xdr:col>4</xdr:col>
      <xdr:colOff>180975</xdr:colOff>
      <xdr:row>170</xdr:row>
      <xdr:rowOff>19050</xdr:rowOff>
    </xdr:to>
    <xdr:sp macro="" textlink="">
      <xdr:nvSpPr>
        <xdr:cNvPr id="76041" name="Check Box 265" hidden="1">
          <a:extLst>
            <a:ext uri="{63B3BB69-23CF-44E3-9099-C40C66FF867C}">
              <a14:compatExt xmlns:a14="http://schemas.microsoft.com/office/drawing/2010/main" spid="_x0000_s76041"/>
            </a:ext>
            <a:ext uri="{FF2B5EF4-FFF2-40B4-BE49-F238E27FC236}">
              <a16:creationId xmlns:a16="http://schemas.microsoft.com/office/drawing/2014/main" id="{00000000-0008-0000-0100-000009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170</xdr:row>
      <xdr:rowOff>0</xdr:rowOff>
    </xdr:from>
    <xdr:to>
      <xdr:col>4</xdr:col>
      <xdr:colOff>180975</xdr:colOff>
      <xdr:row>171</xdr:row>
      <xdr:rowOff>19050</xdr:rowOff>
    </xdr:to>
    <xdr:sp macro="" textlink="">
      <xdr:nvSpPr>
        <xdr:cNvPr id="76043" name="Check Box 267" hidden="1">
          <a:extLst>
            <a:ext uri="{63B3BB69-23CF-44E3-9099-C40C66FF867C}">
              <a14:compatExt xmlns:a14="http://schemas.microsoft.com/office/drawing/2010/main" spid="_x0000_s76043"/>
            </a:ext>
            <a:ext uri="{FF2B5EF4-FFF2-40B4-BE49-F238E27FC236}">
              <a16:creationId xmlns:a16="http://schemas.microsoft.com/office/drawing/2014/main" id="{00000000-0008-0000-0100-00000B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171</xdr:row>
      <xdr:rowOff>0</xdr:rowOff>
    </xdr:from>
    <xdr:to>
      <xdr:col>4</xdr:col>
      <xdr:colOff>180975</xdr:colOff>
      <xdr:row>172</xdr:row>
      <xdr:rowOff>19050</xdr:rowOff>
    </xdr:to>
    <xdr:sp macro="" textlink="">
      <xdr:nvSpPr>
        <xdr:cNvPr id="76044" name="Check Box 268" hidden="1">
          <a:extLst>
            <a:ext uri="{63B3BB69-23CF-44E3-9099-C40C66FF867C}">
              <a14:compatExt xmlns:a14="http://schemas.microsoft.com/office/drawing/2010/main" spid="_x0000_s76044"/>
            </a:ext>
            <a:ext uri="{FF2B5EF4-FFF2-40B4-BE49-F238E27FC236}">
              <a16:creationId xmlns:a16="http://schemas.microsoft.com/office/drawing/2014/main" id="{00000000-0008-0000-0100-00000C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172</xdr:row>
      <xdr:rowOff>0</xdr:rowOff>
    </xdr:from>
    <xdr:to>
      <xdr:col>4</xdr:col>
      <xdr:colOff>180975</xdr:colOff>
      <xdr:row>173</xdr:row>
      <xdr:rowOff>19050</xdr:rowOff>
    </xdr:to>
    <xdr:sp macro="" textlink="">
      <xdr:nvSpPr>
        <xdr:cNvPr id="76045" name="Check Box 269" hidden="1">
          <a:extLst>
            <a:ext uri="{63B3BB69-23CF-44E3-9099-C40C66FF867C}">
              <a14:compatExt xmlns:a14="http://schemas.microsoft.com/office/drawing/2010/main" spid="_x0000_s76045"/>
            </a:ext>
            <a:ext uri="{FF2B5EF4-FFF2-40B4-BE49-F238E27FC236}">
              <a16:creationId xmlns:a16="http://schemas.microsoft.com/office/drawing/2014/main" id="{00000000-0008-0000-0100-00000D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173</xdr:row>
      <xdr:rowOff>47625</xdr:rowOff>
    </xdr:from>
    <xdr:to>
      <xdr:col>4</xdr:col>
      <xdr:colOff>180975</xdr:colOff>
      <xdr:row>173</xdr:row>
      <xdr:rowOff>228600</xdr:rowOff>
    </xdr:to>
    <xdr:sp macro="" textlink="">
      <xdr:nvSpPr>
        <xdr:cNvPr id="76046" name="Check Box 270" hidden="1">
          <a:extLst>
            <a:ext uri="{63B3BB69-23CF-44E3-9099-C40C66FF867C}">
              <a14:compatExt xmlns:a14="http://schemas.microsoft.com/office/drawing/2010/main" spid="_x0000_s76046"/>
            </a:ext>
            <a:ext uri="{FF2B5EF4-FFF2-40B4-BE49-F238E27FC236}">
              <a16:creationId xmlns:a16="http://schemas.microsoft.com/office/drawing/2014/main" id="{00000000-0008-0000-0100-00000E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174</xdr:row>
      <xdr:rowOff>0</xdr:rowOff>
    </xdr:from>
    <xdr:to>
      <xdr:col>4</xdr:col>
      <xdr:colOff>180975</xdr:colOff>
      <xdr:row>175</xdr:row>
      <xdr:rowOff>19050</xdr:rowOff>
    </xdr:to>
    <xdr:sp macro="" textlink="">
      <xdr:nvSpPr>
        <xdr:cNvPr id="76047" name="Check Box 271" hidden="1">
          <a:extLst>
            <a:ext uri="{63B3BB69-23CF-44E3-9099-C40C66FF867C}">
              <a14:compatExt xmlns:a14="http://schemas.microsoft.com/office/drawing/2010/main" spid="_x0000_s76047"/>
            </a:ext>
            <a:ext uri="{FF2B5EF4-FFF2-40B4-BE49-F238E27FC236}">
              <a16:creationId xmlns:a16="http://schemas.microsoft.com/office/drawing/2014/main" id="{00000000-0008-0000-0100-00000F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175</xdr:row>
      <xdr:rowOff>0</xdr:rowOff>
    </xdr:from>
    <xdr:to>
      <xdr:col>4</xdr:col>
      <xdr:colOff>180975</xdr:colOff>
      <xdr:row>176</xdr:row>
      <xdr:rowOff>19050</xdr:rowOff>
    </xdr:to>
    <xdr:sp macro="" textlink="">
      <xdr:nvSpPr>
        <xdr:cNvPr id="76048" name="Check Box 272" hidden="1">
          <a:extLst>
            <a:ext uri="{63B3BB69-23CF-44E3-9099-C40C66FF867C}">
              <a14:compatExt xmlns:a14="http://schemas.microsoft.com/office/drawing/2010/main" spid="_x0000_s76048"/>
            </a:ext>
            <a:ext uri="{FF2B5EF4-FFF2-40B4-BE49-F238E27FC236}">
              <a16:creationId xmlns:a16="http://schemas.microsoft.com/office/drawing/2014/main" id="{00000000-0008-0000-0100-000010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176</xdr:row>
      <xdr:rowOff>47625</xdr:rowOff>
    </xdr:from>
    <xdr:to>
      <xdr:col>4</xdr:col>
      <xdr:colOff>180975</xdr:colOff>
      <xdr:row>176</xdr:row>
      <xdr:rowOff>228600</xdr:rowOff>
    </xdr:to>
    <xdr:sp macro="" textlink="">
      <xdr:nvSpPr>
        <xdr:cNvPr id="76049" name="Check Box 273" hidden="1">
          <a:extLst>
            <a:ext uri="{63B3BB69-23CF-44E3-9099-C40C66FF867C}">
              <a14:compatExt xmlns:a14="http://schemas.microsoft.com/office/drawing/2010/main" spid="_x0000_s76049"/>
            </a:ext>
            <a:ext uri="{FF2B5EF4-FFF2-40B4-BE49-F238E27FC236}">
              <a16:creationId xmlns:a16="http://schemas.microsoft.com/office/drawing/2014/main" id="{00000000-0008-0000-0100-000011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176</xdr:row>
      <xdr:rowOff>257175</xdr:rowOff>
    </xdr:from>
    <xdr:to>
      <xdr:col>4</xdr:col>
      <xdr:colOff>180975</xdr:colOff>
      <xdr:row>178</xdr:row>
      <xdr:rowOff>9525</xdr:rowOff>
    </xdr:to>
    <xdr:sp macro="" textlink="">
      <xdr:nvSpPr>
        <xdr:cNvPr id="76050" name="Check Box 274" hidden="1">
          <a:extLst>
            <a:ext uri="{63B3BB69-23CF-44E3-9099-C40C66FF867C}">
              <a14:compatExt xmlns:a14="http://schemas.microsoft.com/office/drawing/2010/main" spid="_x0000_s76050"/>
            </a:ext>
            <a:ext uri="{FF2B5EF4-FFF2-40B4-BE49-F238E27FC236}">
              <a16:creationId xmlns:a16="http://schemas.microsoft.com/office/drawing/2014/main" id="{00000000-0008-0000-0100-000012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177</xdr:row>
      <xdr:rowOff>161925</xdr:rowOff>
    </xdr:from>
    <xdr:to>
      <xdr:col>4</xdr:col>
      <xdr:colOff>180975</xdr:colOff>
      <xdr:row>179</xdr:row>
      <xdr:rowOff>9525</xdr:rowOff>
    </xdr:to>
    <xdr:sp macro="" textlink="">
      <xdr:nvSpPr>
        <xdr:cNvPr id="76051" name="Check Box 275" hidden="1">
          <a:extLst>
            <a:ext uri="{63B3BB69-23CF-44E3-9099-C40C66FF867C}">
              <a14:compatExt xmlns:a14="http://schemas.microsoft.com/office/drawing/2010/main" spid="_x0000_s76051"/>
            </a:ext>
            <a:ext uri="{FF2B5EF4-FFF2-40B4-BE49-F238E27FC236}">
              <a16:creationId xmlns:a16="http://schemas.microsoft.com/office/drawing/2014/main" id="{00000000-0008-0000-0100-000013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178</xdr:row>
      <xdr:rowOff>161925</xdr:rowOff>
    </xdr:from>
    <xdr:to>
      <xdr:col>4</xdr:col>
      <xdr:colOff>180975</xdr:colOff>
      <xdr:row>180</xdr:row>
      <xdr:rowOff>9525</xdr:rowOff>
    </xdr:to>
    <xdr:sp macro="" textlink="">
      <xdr:nvSpPr>
        <xdr:cNvPr id="76052" name="Check Box 276" hidden="1">
          <a:extLst>
            <a:ext uri="{63B3BB69-23CF-44E3-9099-C40C66FF867C}">
              <a14:compatExt xmlns:a14="http://schemas.microsoft.com/office/drawing/2010/main" spid="_x0000_s76052"/>
            </a:ext>
            <a:ext uri="{FF2B5EF4-FFF2-40B4-BE49-F238E27FC236}">
              <a16:creationId xmlns:a16="http://schemas.microsoft.com/office/drawing/2014/main" id="{00000000-0008-0000-0100-000014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180</xdr:row>
      <xdr:rowOff>0</xdr:rowOff>
    </xdr:from>
    <xdr:to>
      <xdr:col>4</xdr:col>
      <xdr:colOff>180975</xdr:colOff>
      <xdr:row>181</xdr:row>
      <xdr:rowOff>19050</xdr:rowOff>
    </xdr:to>
    <xdr:sp macro="" textlink="">
      <xdr:nvSpPr>
        <xdr:cNvPr id="76054" name="Check Box 278" hidden="1">
          <a:extLst>
            <a:ext uri="{63B3BB69-23CF-44E3-9099-C40C66FF867C}">
              <a14:compatExt xmlns:a14="http://schemas.microsoft.com/office/drawing/2010/main" spid="_x0000_s76054"/>
            </a:ext>
            <a:ext uri="{FF2B5EF4-FFF2-40B4-BE49-F238E27FC236}">
              <a16:creationId xmlns:a16="http://schemas.microsoft.com/office/drawing/2014/main" id="{00000000-0008-0000-0100-000016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181</xdr:row>
      <xdr:rowOff>47625</xdr:rowOff>
    </xdr:from>
    <xdr:to>
      <xdr:col>4</xdr:col>
      <xdr:colOff>180975</xdr:colOff>
      <xdr:row>181</xdr:row>
      <xdr:rowOff>228600</xdr:rowOff>
    </xdr:to>
    <xdr:sp macro="" textlink="">
      <xdr:nvSpPr>
        <xdr:cNvPr id="76055" name="Check Box 279" hidden="1">
          <a:extLst>
            <a:ext uri="{63B3BB69-23CF-44E3-9099-C40C66FF867C}">
              <a14:compatExt xmlns:a14="http://schemas.microsoft.com/office/drawing/2010/main" spid="_x0000_s76055"/>
            </a:ext>
            <a:ext uri="{FF2B5EF4-FFF2-40B4-BE49-F238E27FC236}">
              <a16:creationId xmlns:a16="http://schemas.microsoft.com/office/drawing/2014/main" id="{00000000-0008-0000-0100-000017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181</xdr:row>
      <xdr:rowOff>257175</xdr:rowOff>
    </xdr:from>
    <xdr:to>
      <xdr:col>4</xdr:col>
      <xdr:colOff>180975</xdr:colOff>
      <xdr:row>183</xdr:row>
      <xdr:rowOff>9525</xdr:rowOff>
    </xdr:to>
    <xdr:sp macro="" textlink="">
      <xdr:nvSpPr>
        <xdr:cNvPr id="76056" name="Check Box 280" hidden="1">
          <a:extLst>
            <a:ext uri="{63B3BB69-23CF-44E3-9099-C40C66FF867C}">
              <a14:compatExt xmlns:a14="http://schemas.microsoft.com/office/drawing/2010/main" spid="_x0000_s76056"/>
            </a:ext>
            <a:ext uri="{FF2B5EF4-FFF2-40B4-BE49-F238E27FC236}">
              <a16:creationId xmlns:a16="http://schemas.microsoft.com/office/drawing/2014/main" id="{00000000-0008-0000-0100-000018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182</xdr:row>
      <xdr:rowOff>161925</xdr:rowOff>
    </xdr:from>
    <xdr:to>
      <xdr:col>4</xdr:col>
      <xdr:colOff>180975</xdr:colOff>
      <xdr:row>184</xdr:row>
      <xdr:rowOff>9525</xdr:rowOff>
    </xdr:to>
    <xdr:sp macro="" textlink="">
      <xdr:nvSpPr>
        <xdr:cNvPr id="76057" name="Check Box 281" hidden="1">
          <a:extLst>
            <a:ext uri="{63B3BB69-23CF-44E3-9099-C40C66FF867C}">
              <a14:compatExt xmlns:a14="http://schemas.microsoft.com/office/drawing/2010/main" spid="_x0000_s76057"/>
            </a:ext>
            <a:ext uri="{FF2B5EF4-FFF2-40B4-BE49-F238E27FC236}">
              <a16:creationId xmlns:a16="http://schemas.microsoft.com/office/drawing/2014/main" id="{00000000-0008-0000-0100-000019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184</xdr:row>
      <xdr:rowOff>0</xdr:rowOff>
    </xdr:from>
    <xdr:to>
      <xdr:col>4</xdr:col>
      <xdr:colOff>180975</xdr:colOff>
      <xdr:row>185</xdr:row>
      <xdr:rowOff>9525</xdr:rowOff>
    </xdr:to>
    <xdr:sp macro="" textlink="">
      <xdr:nvSpPr>
        <xdr:cNvPr id="76058" name="Check Box 282" hidden="1">
          <a:extLst>
            <a:ext uri="{63B3BB69-23CF-44E3-9099-C40C66FF867C}">
              <a14:compatExt xmlns:a14="http://schemas.microsoft.com/office/drawing/2010/main" spid="_x0000_s76058"/>
            </a:ext>
            <a:ext uri="{FF2B5EF4-FFF2-40B4-BE49-F238E27FC236}">
              <a16:creationId xmlns:a16="http://schemas.microsoft.com/office/drawing/2014/main" id="{00000000-0008-0000-0100-00001A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185</xdr:row>
      <xdr:rowOff>0</xdr:rowOff>
    </xdr:from>
    <xdr:to>
      <xdr:col>4</xdr:col>
      <xdr:colOff>180975</xdr:colOff>
      <xdr:row>186</xdr:row>
      <xdr:rowOff>9525</xdr:rowOff>
    </xdr:to>
    <xdr:sp macro="" textlink="">
      <xdr:nvSpPr>
        <xdr:cNvPr id="76059" name="Check Box 283" hidden="1">
          <a:extLst>
            <a:ext uri="{63B3BB69-23CF-44E3-9099-C40C66FF867C}">
              <a14:compatExt xmlns:a14="http://schemas.microsoft.com/office/drawing/2010/main" spid="_x0000_s76059"/>
            </a:ext>
            <a:ext uri="{FF2B5EF4-FFF2-40B4-BE49-F238E27FC236}">
              <a16:creationId xmlns:a16="http://schemas.microsoft.com/office/drawing/2014/main" id="{00000000-0008-0000-0100-00001B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186</xdr:row>
      <xdr:rowOff>0</xdr:rowOff>
    </xdr:from>
    <xdr:to>
      <xdr:col>4</xdr:col>
      <xdr:colOff>180975</xdr:colOff>
      <xdr:row>187</xdr:row>
      <xdr:rowOff>19050</xdr:rowOff>
    </xdr:to>
    <xdr:sp macro="" textlink="">
      <xdr:nvSpPr>
        <xdr:cNvPr id="76060" name="Check Box 284" hidden="1">
          <a:extLst>
            <a:ext uri="{63B3BB69-23CF-44E3-9099-C40C66FF867C}">
              <a14:compatExt xmlns:a14="http://schemas.microsoft.com/office/drawing/2010/main" spid="_x0000_s76060"/>
            </a:ext>
            <a:ext uri="{FF2B5EF4-FFF2-40B4-BE49-F238E27FC236}">
              <a16:creationId xmlns:a16="http://schemas.microsoft.com/office/drawing/2014/main" id="{00000000-0008-0000-0100-00001C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186</xdr:row>
      <xdr:rowOff>161925</xdr:rowOff>
    </xdr:from>
    <xdr:to>
      <xdr:col>4</xdr:col>
      <xdr:colOff>180975</xdr:colOff>
      <xdr:row>188</xdr:row>
      <xdr:rowOff>9525</xdr:rowOff>
    </xdr:to>
    <xdr:sp macro="" textlink="">
      <xdr:nvSpPr>
        <xdr:cNvPr id="76061" name="Check Box 285" hidden="1">
          <a:extLst>
            <a:ext uri="{63B3BB69-23CF-44E3-9099-C40C66FF867C}">
              <a14:compatExt xmlns:a14="http://schemas.microsoft.com/office/drawing/2010/main" spid="_x0000_s76061"/>
            </a:ext>
            <a:ext uri="{FF2B5EF4-FFF2-40B4-BE49-F238E27FC236}">
              <a16:creationId xmlns:a16="http://schemas.microsoft.com/office/drawing/2014/main" id="{00000000-0008-0000-0100-00001D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180975</xdr:colOff>
      <xdr:row>151</xdr:row>
      <xdr:rowOff>0</xdr:rowOff>
    </xdr:from>
    <xdr:to>
      <xdr:col>19</xdr:col>
      <xdr:colOff>38100</xdr:colOff>
      <xdr:row>151</xdr:row>
      <xdr:rowOff>219075</xdr:rowOff>
    </xdr:to>
    <xdr:sp macro="" textlink="">
      <xdr:nvSpPr>
        <xdr:cNvPr id="76071" name="Check Box 295" hidden="1">
          <a:extLst>
            <a:ext uri="{63B3BB69-23CF-44E3-9099-C40C66FF867C}">
              <a14:compatExt xmlns:a14="http://schemas.microsoft.com/office/drawing/2010/main" spid="_x0000_s76071"/>
            </a:ext>
            <a:ext uri="{FF2B5EF4-FFF2-40B4-BE49-F238E27FC236}">
              <a16:creationId xmlns:a16="http://schemas.microsoft.com/office/drawing/2014/main" id="{00000000-0008-0000-0100-000027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150</xdr:row>
      <xdr:rowOff>247650</xdr:rowOff>
    </xdr:from>
    <xdr:to>
      <xdr:col>5</xdr:col>
      <xdr:colOff>28575</xdr:colOff>
      <xdr:row>151</xdr:row>
      <xdr:rowOff>219075</xdr:rowOff>
    </xdr:to>
    <xdr:sp macro="" textlink="">
      <xdr:nvSpPr>
        <xdr:cNvPr id="76073" name="Check Box 297" hidden="1">
          <a:extLst>
            <a:ext uri="{63B3BB69-23CF-44E3-9099-C40C66FF867C}">
              <a14:compatExt xmlns:a14="http://schemas.microsoft.com/office/drawing/2010/main" spid="_x0000_s76073"/>
            </a:ext>
            <a:ext uri="{FF2B5EF4-FFF2-40B4-BE49-F238E27FC236}">
              <a16:creationId xmlns:a16="http://schemas.microsoft.com/office/drawing/2014/main" id="{00000000-0008-0000-0100-000029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150</xdr:row>
      <xdr:rowOff>247650</xdr:rowOff>
    </xdr:from>
    <xdr:to>
      <xdr:col>12</xdr:col>
      <xdr:colOff>57150</xdr:colOff>
      <xdr:row>151</xdr:row>
      <xdr:rowOff>219075</xdr:rowOff>
    </xdr:to>
    <xdr:sp macro="" textlink="">
      <xdr:nvSpPr>
        <xdr:cNvPr id="76074" name="Check Box 298" hidden="1">
          <a:extLst>
            <a:ext uri="{63B3BB69-23CF-44E3-9099-C40C66FF867C}">
              <a14:compatExt xmlns:a14="http://schemas.microsoft.com/office/drawing/2010/main" spid="_x0000_s76074"/>
            </a:ext>
            <a:ext uri="{FF2B5EF4-FFF2-40B4-BE49-F238E27FC236}">
              <a16:creationId xmlns:a16="http://schemas.microsoft.com/office/drawing/2014/main" id="{00000000-0008-0000-0100-00002A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149</xdr:row>
      <xdr:rowOff>76200</xdr:rowOff>
    </xdr:from>
    <xdr:to>
      <xdr:col>9</xdr:col>
      <xdr:colOff>57150</xdr:colOff>
      <xdr:row>149</xdr:row>
      <xdr:rowOff>295275</xdr:rowOff>
    </xdr:to>
    <xdr:sp macro="" textlink="">
      <xdr:nvSpPr>
        <xdr:cNvPr id="76088" name="Check Box 312" hidden="1">
          <a:extLst>
            <a:ext uri="{63B3BB69-23CF-44E3-9099-C40C66FF867C}">
              <a14:compatExt xmlns:a14="http://schemas.microsoft.com/office/drawing/2010/main" spid="_x0000_s76088"/>
            </a:ext>
            <a:ext uri="{FF2B5EF4-FFF2-40B4-BE49-F238E27FC236}">
              <a16:creationId xmlns:a16="http://schemas.microsoft.com/office/drawing/2014/main" id="{00000000-0008-0000-0100-000038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148</xdr:row>
      <xdr:rowOff>57150</xdr:rowOff>
    </xdr:from>
    <xdr:to>
      <xdr:col>9</xdr:col>
      <xdr:colOff>57150</xdr:colOff>
      <xdr:row>148</xdr:row>
      <xdr:rowOff>285750</xdr:rowOff>
    </xdr:to>
    <xdr:sp macro="" textlink="">
      <xdr:nvSpPr>
        <xdr:cNvPr id="76089" name="Check Box 313" hidden="1">
          <a:extLst>
            <a:ext uri="{63B3BB69-23CF-44E3-9099-C40C66FF867C}">
              <a14:compatExt xmlns:a14="http://schemas.microsoft.com/office/drawing/2010/main" spid="_x0000_s76089"/>
            </a:ext>
            <a:ext uri="{FF2B5EF4-FFF2-40B4-BE49-F238E27FC236}">
              <a16:creationId xmlns:a16="http://schemas.microsoft.com/office/drawing/2014/main" id="{00000000-0008-0000-0100-000039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148</xdr:row>
      <xdr:rowOff>66675</xdr:rowOff>
    </xdr:from>
    <xdr:to>
      <xdr:col>14</xdr:col>
      <xdr:colOff>57150</xdr:colOff>
      <xdr:row>148</xdr:row>
      <xdr:rowOff>295275</xdr:rowOff>
    </xdr:to>
    <xdr:sp macro="" textlink="">
      <xdr:nvSpPr>
        <xdr:cNvPr id="76090" name="Check Box 314" hidden="1">
          <a:extLst>
            <a:ext uri="{63B3BB69-23CF-44E3-9099-C40C66FF867C}">
              <a14:compatExt xmlns:a14="http://schemas.microsoft.com/office/drawing/2010/main" spid="_x0000_s76090"/>
            </a:ext>
            <a:ext uri="{FF2B5EF4-FFF2-40B4-BE49-F238E27FC236}">
              <a16:creationId xmlns:a16="http://schemas.microsoft.com/office/drawing/2014/main" id="{00000000-0008-0000-0100-00003A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0</xdr:colOff>
      <xdr:row>148</xdr:row>
      <xdr:rowOff>66675</xdr:rowOff>
    </xdr:from>
    <xdr:to>
      <xdr:col>22</xdr:col>
      <xdr:colOff>57150</xdr:colOff>
      <xdr:row>148</xdr:row>
      <xdr:rowOff>295275</xdr:rowOff>
    </xdr:to>
    <xdr:sp macro="" textlink="">
      <xdr:nvSpPr>
        <xdr:cNvPr id="76091" name="Check Box 315" hidden="1">
          <a:extLst>
            <a:ext uri="{63B3BB69-23CF-44E3-9099-C40C66FF867C}">
              <a14:compatExt xmlns:a14="http://schemas.microsoft.com/office/drawing/2010/main" spid="_x0000_s76091"/>
            </a:ext>
            <a:ext uri="{FF2B5EF4-FFF2-40B4-BE49-F238E27FC236}">
              <a16:creationId xmlns:a16="http://schemas.microsoft.com/office/drawing/2014/main" id="{00000000-0008-0000-0100-00003B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0</xdr:colOff>
      <xdr:row>149</xdr:row>
      <xdr:rowOff>66675</xdr:rowOff>
    </xdr:from>
    <xdr:to>
      <xdr:col>14</xdr:col>
      <xdr:colOff>57150</xdr:colOff>
      <xdr:row>149</xdr:row>
      <xdr:rowOff>285750</xdr:rowOff>
    </xdr:to>
    <xdr:sp macro="" textlink="">
      <xdr:nvSpPr>
        <xdr:cNvPr id="76092" name="Check Box 316" hidden="1">
          <a:extLst>
            <a:ext uri="{63B3BB69-23CF-44E3-9099-C40C66FF867C}">
              <a14:compatExt xmlns:a14="http://schemas.microsoft.com/office/drawing/2010/main" spid="_x0000_s76092"/>
            </a:ext>
            <a:ext uri="{FF2B5EF4-FFF2-40B4-BE49-F238E27FC236}">
              <a16:creationId xmlns:a16="http://schemas.microsoft.com/office/drawing/2014/main" id="{00000000-0008-0000-0100-00003C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21</xdr:col>
      <xdr:colOff>9525</xdr:colOff>
      <xdr:row>149</xdr:row>
      <xdr:rowOff>66675</xdr:rowOff>
    </xdr:from>
    <xdr:to>
      <xdr:col>22</xdr:col>
      <xdr:colOff>66675</xdr:colOff>
      <xdr:row>149</xdr:row>
      <xdr:rowOff>285750</xdr:rowOff>
    </xdr:to>
    <xdr:sp macro="" textlink="">
      <xdr:nvSpPr>
        <xdr:cNvPr id="76093" name="Check Box 317" hidden="1">
          <a:extLst>
            <a:ext uri="{63B3BB69-23CF-44E3-9099-C40C66FF867C}">
              <a14:compatExt xmlns:a14="http://schemas.microsoft.com/office/drawing/2010/main" spid="_x0000_s76093"/>
            </a:ext>
            <a:ext uri="{FF2B5EF4-FFF2-40B4-BE49-F238E27FC236}">
              <a16:creationId xmlns:a16="http://schemas.microsoft.com/office/drawing/2014/main" id="{00000000-0008-0000-0100-00003D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0</xdr:colOff>
      <xdr:row>149</xdr:row>
      <xdr:rowOff>57150</xdr:rowOff>
    </xdr:from>
    <xdr:to>
      <xdr:col>28</xdr:col>
      <xdr:colOff>57150</xdr:colOff>
      <xdr:row>149</xdr:row>
      <xdr:rowOff>276225</xdr:rowOff>
    </xdr:to>
    <xdr:sp macro="" textlink="">
      <xdr:nvSpPr>
        <xdr:cNvPr id="76094" name="Check Box 318" hidden="1">
          <a:extLst>
            <a:ext uri="{63B3BB69-23CF-44E3-9099-C40C66FF867C}">
              <a14:compatExt xmlns:a14="http://schemas.microsoft.com/office/drawing/2010/main" spid="_x0000_s76094"/>
            </a:ext>
            <a:ext uri="{FF2B5EF4-FFF2-40B4-BE49-F238E27FC236}">
              <a16:creationId xmlns:a16="http://schemas.microsoft.com/office/drawing/2014/main" id="{00000000-0008-0000-0100-00003E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180975</xdr:colOff>
      <xdr:row>154</xdr:row>
      <xdr:rowOff>190500</xdr:rowOff>
    </xdr:from>
    <xdr:to>
      <xdr:col>21</xdr:col>
      <xdr:colOff>38100</xdr:colOff>
      <xdr:row>156</xdr:row>
      <xdr:rowOff>28575</xdr:rowOff>
    </xdr:to>
    <xdr:sp macro="" textlink="">
      <xdr:nvSpPr>
        <xdr:cNvPr id="76108" name="Check Box 332" hidden="1">
          <a:extLst>
            <a:ext uri="{63B3BB69-23CF-44E3-9099-C40C66FF867C}">
              <a14:compatExt xmlns:a14="http://schemas.microsoft.com/office/drawing/2010/main" spid="_x0000_s76108"/>
            </a:ext>
            <a:ext uri="{FF2B5EF4-FFF2-40B4-BE49-F238E27FC236}">
              <a16:creationId xmlns:a16="http://schemas.microsoft.com/office/drawing/2014/main" id="{00000000-0008-0000-0100-00004C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171450</xdr:colOff>
      <xdr:row>154</xdr:row>
      <xdr:rowOff>190500</xdr:rowOff>
    </xdr:from>
    <xdr:to>
      <xdr:col>25</xdr:col>
      <xdr:colOff>28575</xdr:colOff>
      <xdr:row>156</xdr:row>
      <xdr:rowOff>28575</xdr:rowOff>
    </xdr:to>
    <xdr:sp macro="" textlink="">
      <xdr:nvSpPr>
        <xdr:cNvPr id="76109" name="Check Box 333" hidden="1">
          <a:extLst>
            <a:ext uri="{63B3BB69-23CF-44E3-9099-C40C66FF867C}">
              <a14:compatExt xmlns:a14="http://schemas.microsoft.com/office/drawing/2010/main" spid="_x0000_s76109"/>
            </a:ext>
            <a:ext uri="{FF2B5EF4-FFF2-40B4-BE49-F238E27FC236}">
              <a16:creationId xmlns:a16="http://schemas.microsoft.com/office/drawing/2014/main" id="{00000000-0008-0000-0100-00004D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198</xdr:row>
      <xdr:rowOff>266700</xdr:rowOff>
    </xdr:from>
    <xdr:to>
      <xdr:col>1</xdr:col>
      <xdr:colOff>38100</xdr:colOff>
      <xdr:row>200</xdr:row>
      <xdr:rowOff>28575</xdr:rowOff>
    </xdr:to>
    <xdr:sp macro="" textlink="">
      <xdr:nvSpPr>
        <xdr:cNvPr id="76113" name="Check Box 337" hidden="1">
          <a:extLst>
            <a:ext uri="{63B3BB69-23CF-44E3-9099-C40C66FF867C}">
              <a14:compatExt xmlns:a14="http://schemas.microsoft.com/office/drawing/2010/main" spid="_x0000_s76113"/>
            </a:ext>
            <a:ext uri="{FF2B5EF4-FFF2-40B4-BE49-F238E27FC236}">
              <a16:creationId xmlns:a16="http://schemas.microsoft.com/office/drawing/2014/main" id="{00000000-0008-0000-0100-000051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187</xdr:row>
          <xdr:rowOff>0</xdr:rowOff>
        </xdr:from>
        <xdr:to>
          <xdr:col>5</xdr:col>
          <xdr:colOff>19050</xdr:colOff>
          <xdr:row>189</xdr:row>
          <xdr:rowOff>0</xdr:rowOff>
        </xdr:to>
        <xdr:grpSp>
          <xdr:nvGrpSpPr>
            <xdr:cNvPr id="139" name="Group 41">
              <a:extLst>
                <a:ext uri="{FF2B5EF4-FFF2-40B4-BE49-F238E27FC236}">
                  <a16:creationId xmlns:a16="http://schemas.microsoft.com/office/drawing/2014/main" id="{00000000-0008-0000-0100-00008B000000}"/>
                </a:ext>
              </a:extLst>
            </xdr:cNvPr>
            <xdr:cNvGrpSpPr>
              <a:grpSpLocks/>
            </xdr:cNvGrpSpPr>
          </xdr:nvGrpSpPr>
          <xdr:grpSpPr bwMode="auto">
            <a:xfrm>
              <a:off x="852055" y="48248455"/>
              <a:ext cx="188768" cy="2684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60</xdr:row>
          <xdr:rowOff>0</xdr:rowOff>
        </xdr:from>
        <xdr:to>
          <xdr:col>5</xdr:col>
          <xdr:colOff>19050</xdr:colOff>
          <xdr:row>87</xdr:row>
          <xdr:rowOff>131884</xdr:rowOff>
        </xdr:to>
        <xdr:grpSp>
          <xdr:nvGrpSpPr>
            <xdr:cNvPr id="140" name="Group 41">
              <a:extLst>
                <a:ext uri="{FF2B5EF4-FFF2-40B4-BE49-F238E27FC236}">
                  <a16:creationId xmlns:a16="http://schemas.microsoft.com/office/drawing/2014/main" id="{00000000-0008-0000-0100-00008C000000}"/>
                </a:ext>
              </a:extLst>
            </xdr:cNvPr>
            <xdr:cNvGrpSpPr>
              <a:grpSpLocks/>
            </xdr:cNvGrpSpPr>
          </xdr:nvGrpSpPr>
          <xdr:grpSpPr bwMode="auto">
            <a:xfrm>
              <a:off x="852055" y="14356773"/>
              <a:ext cx="188768" cy="81328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123</xdr:row>
          <xdr:rowOff>0</xdr:rowOff>
        </xdr:from>
        <xdr:to>
          <xdr:col>5</xdr:col>
          <xdr:colOff>19050</xdr:colOff>
          <xdr:row>133</xdr:row>
          <xdr:rowOff>0</xdr:rowOff>
        </xdr:to>
        <xdr:grpSp>
          <xdr:nvGrpSpPr>
            <xdr:cNvPr id="142" name="Group 41">
              <a:extLst>
                <a:ext uri="{FF2B5EF4-FFF2-40B4-BE49-F238E27FC236}">
                  <a16:creationId xmlns:a16="http://schemas.microsoft.com/office/drawing/2014/main" id="{00000000-0008-0000-0100-00008E000000}"/>
                </a:ext>
              </a:extLst>
            </xdr:cNvPr>
            <xdr:cNvGrpSpPr>
              <a:grpSpLocks/>
            </xdr:cNvGrpSpPr>
          </xdr:nvGrpSpPr>
          <xdr:grpSpPr bwMode="auto">
            <a:xfrm>
              <a:off x="852055" y="32817955"/>
              <a:ext cx="188768" cy="24505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144" name="Group 41">
              <a:extLst>
                <a:ext uri="{FF2B5EF4-FFF2-40B4-BE49-F238E27FC236}">
                  <a16:creationId xmlns:a16="http://schemas.microsoft.com/office/drawing/2014/main" id="{00000000-0008-0000-0100-000090000000}"/>
                </a:ext>
              </a:extLst>
            </xdr:cNvPr>
            <xdr:cNvGrpSpPr>
              <a:grpSpLocks/>
            </xdr:cNvGrpSpPr>
          </xdr:nvGrpSpPr>
          <xdr:grpSpPr bwMode="auto">
            <a:xfrm>
              <a:off x="852055" y="41390455"/>
              <a:ext cx="188768" cy="3362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67</xdr:row>
          <xdr:rowOff>0</xdr:rowOff>
        </xdr:from>
        <xdr:to>
          <xdr:col>5</xdr:col>
          <xdr:colOff>19050</xdr:colOff>
          <xdr:row>68</xdr:row>
          <xdr:rowOff>131884</xdr:rowOff>
        </xdr:to>
        <xdr:grpSp>
          <xdr:nvGrpSpPr>
            <xdr:cNvPr id="146" name="Group 41">
              <a:extLst>
                <a:ext uri="{FF2B5EF4-FFF2-40B4-BE49-F238E27FC236}">
                  <a16:creationId xmlns:a16="http://schemas.microsoft.com/office/drawing/2014/main" id="{00000000-0008-0000-0100-000092000000}"/>
                </a:ext>
              </a:extLst>
            </xdr:cNvPr>
            <xdr:cNvGrpSpPr>
              <a:grpSpLocks/>
            </xdr:cNvGrpSpPr>
          </xdr:nvGrpSpPr>
          <xdr:grpSpPr bwMode="auto">
            <a:xfrm>
              <a:off x="852055" y="16183841"/>
              <a:ext cx="188768" cy="3829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76</xdr:row>
          <xdr:rowOff>0</xdr:rowOff>
        </xdr:from>
        <xdr:to>
          <xdr:col>5</xdr:col>
          <xdr:colOff>19050</xdr:colOff>
          <xdr:row>77</xdr:row>
          <xdr:rowOff>131884</xdr:rowOff>
        </xdr:to>
        <xdr:grpSp>
          <xdr:nvGrpSpPr>
            <xdr:cNvPr id="148" name="Group 41">
              <a:extLst>
                <a:ext uri="{FF2B5EF4-FFF2-40B4-BE49-F238E27FC236}">
                  <a16:creationId xmlns:a16="http://schemas.microsoft.com/office/drawing/2014/main" id="{00000000-0008-0000-0100-000094000000}"/>
                </a:ext>
              </a:extLst>
            </xdr:cNvPr>
            <xdr:cNvGrpSpPr>
              <a:grpSpLocks/>
            </xdr:cNvGrpSpPr>
          </xdr:nvGrpSpPr>
          <xdr:grpSpPr bwMode="auto">
            <a:xfrm>
              <a:off x="852055" y="18746932"/>
              <a:ext cx="188768" cy="3570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150" name="Group 41">
              <a:extLst>
                <a:ext uri="{FF2B5EF4-FFF2-40B4-BE49-F238E27FC236}">
                  <a16:creationId xmlns:a16="http://schemas.microsoft.com/office/drawing/2014/main" id="{00000000-0008-0000-0100-000096000000}"/>
                </a:ext>
              </a:extLst>
            </xdr:cNvPr>
            <xdr:cNvGrpSpPr>
              <a:grpSpLocks/>
            </xdr:cNvGrpSpPr>
          </xdr:nvGrpSpPr>
          <xdr:grpSpPr bwMode="auto">
            <a:xfrm>
              <a:off x="852055" y="21197455"/>
              <a:ext cx="188768" cy="44361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38100</xdr:colOff>
          <xdr:row>46</xdr:row>
          <xdr:rowOff>0</xdr:rowOff>
        </xdr:from>
        <xdr:to>
          <xdr:col>42</xdr:col>
          <xdr:colOff>19050</xdr:colOff>
          <xdr:row>47</xdr:row>
          <xdr:rowOff>0</xdr:rowOff>
        </xdr:to>
        <xdr:grpSp>
          <xdr:nvGrpSpPr>
            <xdr:cNvPr id="127" name="Group 41">
              <a:extLst>
                <a:ext uri="{FF2B5EF4-FFF2-40B4-BE49-F238E27FC236}">
                  <a16:creationId xmlns:a16="http://schemas.microsoft.com/office/drawing/2014/main" id="{00000000-0008-0000-0100-00007F000000}"/>
                </a:ext>
              </a:extLst>
            </xdr:cNvPr>
            <xdr:cNvGrpSpPr>
              <a:grpSpLocks/>
            </xdr:cNvGrpSpPr>
          </xdr:nvGrpSpPr>
          <xdr:grpSpPr bwMode="auto">
            <a:xfrm>
              <a:off x="9892145" y="9568295"/>
              <a:ext cx="682337" cy="181841"/>
              <a:chOff x="9239" y="107537"/>
              <a:chExt cx="2190" cy="12573"/>
            </a:xfrm>
          </xdr:grpSpPr>
        </xdr:grpSp>
        <xdr:clientData/>
      </xdr:twoCellAnchor>
    </mc:Choice>
    <mc:Fallback/>
  </mc:AlternateContent>
  <xdr:twoCellAnchor editAs="oneCell">
    <xdr:from>
      <xdr:col>0</xdr:col>
      <xdr:colOff>85725</xdr:colOff>
      <xdr:row>47</xdr:row>
      <xdr:rowOff>28575</xdr:rowOff>
    </xdr:from>
    <xdr:to>
      <xdr:col>1</xdr:col>
      <xdr:colOff>133350</xdr:colOff>
      <xdr:row>47</xdr:row>
      <xdr:rowOff>304800</xdr:rowOff>
    </xdr:to>
    <xdr:sp macro="" textlink="">
      <xdr:nvSpPr>
        <xdr:cNvPr id="76139" name="Check Box 363" hidden="1">
          <a:extLst>
            <a:ext uri="{63B3BB69-23CF-44E3-9099-C40C66FF867C}">
              <a14:compatExt xmlns:a14="http://schemas.microsoft.com/office/drawing/2010/main" spid="_x0000_s76139"/>
            </a:ext>
            <a:ext uri="{FF2B5EF4-FFF2-40B4-BE49-F238E27FC236}">
              <a16:creationId xmlns:a16="http://schemas.microsoft.com/office/drawing/2014/main" id="{00000000-0008-0000-0100-00006B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108</xdr:row>
      <xdr:rowOff>0</xdr:rowOff>
    </xdr:from>
    <xdr:to>
      <xdr:col>3</xdr:col>
      <xdr:colOff>28575</xdr:colOff>
      <xdr:row>109</xdr:row>
      <xdr:rowOff>47625</xdr:rowOff>
    </xdr:to>
    <xdr:sp macro="" textlink="">
      <xdr:nvSpPr>
        <xdr:cNvPr id="76144" name="Check Box 368" hidden="1">
          <a:extLst>
            <a:ext uri="{63B3BB69-23CF-44E3-9099-C40C66FF867C}">
              <a14:compatExt xmlns:a14="http://schemas.microsoft.com/office/drawing/2010/main" spid="_x0000_s76144"/>
            </a:ext>
            <a:ext uri="{FF2B5EF4-FFF2-40B4-BE49-F238E27FC236}">
              <a16:creationId xmlns:a16="http://schemas.microsoft.com/office/drawing/2014/main" id="{00000000-0008-0000-0100-000070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109</xdr:row>
      <xdr:rowOff>47625</xdr:rowOff>
    </xdr:from>
    <xdr:to>
      <xdr:col>3</xdr:col>
      <xdr:colOff>28575</xdr:colOff>
      <xdr:row>109</xdr:row>
      <xdr:rowOff>295275</xdr:rowOff>
    </xdr:to>
    <xdr:sp macro="" textlink="">
      <xdr:nvSpPr>
        <xdr:cNvPr id="76145" name="Check Box 369" hidden="1">
          <a:extLst>
            <a:ext uri="{63B3BB69-23CF-44E3-9099-C40C66FF867C}">
              <a14:compatExt xmlns:a14="http://schemas.microsoft.com/office/drawing/2010/main" spid="_x0000_s76145"/>
            </a:ext>
            <a:ext uri="{FF2B5EF4-FFF2-40B4-BE49-F238E27FC236}">
              <a16:creationId xmlns:a16="http://schemas.microsoft.com/office/drawing/2014/main" id="{00000000-0008-0000-0100-000071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109</xdr:row>
      <xdr:rowOff>314325</xdr:rowOff>
    </xdr:from>
    <xdr:to>
      <xdr:col>3</xdr:col>
      <xdr:colOff>28575</xdr:colOff>
      <xdr:row>111</xdr:row>
      <xdr:rowOff>9525</xdr:rowOff>
    </xdr:to>
    <xdr:sp macro="" textlink="">
      <xdr:nvSpPr>
        <xdr:cNvPr id="76146" name="Check Box 370" hidden="1">
          <a:extLst>
            <a:ext uri="{63B3BB69-23CF-44E3-9099-C40C66FF867C}">
              <a14:compatExt xmlns:a14="http://schemas.microsoft.com/office/drawing/2010/main" spid="_x0000_s76146"/>
            </a:ext>
            <a:ext uri="{FF2B5EF4-FFF2-40B4-BE49-F238E27FC236}">
              <a16:creationId xmlns:a16="http://schemas.microsoft.com/office/drawing/2014/main" id="{00000000-0008-0000-0100-000072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107</xdr:row>
      <xdr:rowOff>0</xdr:rowOff>
    </xdr:from>
    <xdr:to>
      <xdr:col>3</xdr:col>
      <xdr:colOff>28575</xdr:colOff>
      <xdr:row>108</xdr:row>
      <xdr:rowOff>47625</xdr:rowOff>
    </xdr:to>
    <xdr:sp macro="" textlink="">
      <xdr:nvSpPr>
        <xdr:cNvPr id="76190" name="Check Box 414" hidden="1">
          <a:extLst>
            <a:ext uri="{63B3BB69-23CF-44E3-9099-C40C66FF867C}">
              <a14:compatExt xmlns:a14="http://schemas.microsoft.com/office/drawing/2010/main" spid="_x0000_s76190"/>
            </a:ext>
            <a:ext uri="{FF2B5EF4-FFF2-40B4-BE49-F238E27FC236}">
              <a16:creationId xmlns:a16="http://schemas.microsoft.com/office/drawing/2014/main" id="{00000000-0008-0000-0100-00009E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95250</xdr:colOff>
      <xdr:row>107</xdr:row>
      <xdr:rowOff>50800</xdr:rowOff>
    </xdr:from>
    <xdr:to>
      <xdr:col>1</xdr:col>
      <xdr:colOff>168402</xdr:colOff>
      <xdr:row>110</xdr:row>
      <xdr:rowOff>165100</xdr:rowOff>
    </xdr:to>
    <xdr:sp macro="" textlink="">
      <xdr:nvSpPr>
        <xdr:cNvPr id="172" name="左大かっこ 171">
          <a:extLst>
            <a:ext uri="{FF2B5EF4-FFF2-40B4-BE49-F238E27FC236}">
              <a16:creationId xmlns:a16="http://schemas.microsoft.com/office/drawing/2014/main" id="{00000000-0008-0000-0100-0000AC000000}"/>
            </a:ext>
          </a:extLst>
        </xdr:cNvPr>
        <xdr:cNvSpPr/>
      </xdr:nvSpPr>
      <xdr:spPr bwMode="auto">
        <a:xfrm>
          <a:off x="285750" y="1725295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147208</xdr:colOff>
      <xdr:row>37</xdr:row>
      <xdr:rowOff>43298</xdr:rowOff>
    </xdr:from>
    <xdr:ext cx="293077" cy="192360"/>
    <xdr:sp macro="" textlink="">
      <xdr:nvSpPr>
        <xdr:cNvPr id="128" name="正方形/長方形 127">
          <a:extLst>
            <a:ext uri="{FF2B5EF4-FFF2-40B4-BE49-F238E27FC236}">
              <a16:creationId xmlns:a16="http://schemas.microsoft.com/office/drawing/2014/main" id="{00000000-0008-0000-0100-000080000000}"/>
            </a:ext>
          </a:extLst>
        </xdr:cNvPr>
        <xdr:cNvSpPr/>
      </xdr:nvSpPr>
      <xdr:spPr>
        <a:xfrm>
          <a:off x="2900799"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21</xdr:col>
      <xdr:colOff>132554</xdr:colOff>
      <xdr:row>37</xdr:row>
      <xdr:rowOff>43298</xdr:rowOff>
    </xdr:from>
    <xdr:ext cx="293077" cy="192360"/>
    <xdr:sp macro="" textlink="">
      <xdr:nvSpPr>
        <xdr:cNvPr id="129" name="正方形/長方形 128">
          <a:extLst>
            <a:ext uri="{FF2B5EF4-FFF2-40B4-BE49-F238E27FC236}">
              <a16:creationId xmlns:a16="http://schemas.microsoft.com/office/drawing/2014/main" id="{00000000-0008-0000-0100-000081000000}"/>
            </a:ext>
          </a:extLst>
        </xdr:cNvPr>
        <xdr:cNvSpPr/>
      </xdr:nvSpPr>
      <xdr:spPr>
        <a:xfrm>
          <a:off x="4219645"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30" name="正方形/長方形 129">
          <a:extLst>
            <a:ext uri="{FF2B5EF4-FFF2-40B4-BE49-F238E27FC236}">
              <a16:creationId xmlns:a16="http://schemas.microsoft.com/office/drawing/2014/main" id="{00000000-0008-0000-0100-000082000000}"/>
            </a:ext>
          </a:extLst>
        </xdr:cNvPr>
        <xdr:cNvSpPr/>
      </xdr:nvSpPr>
      <xdr:spPr>
        <a:xfrm>
          <a:off x="5553145" y="789709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dr:col>38</xdr:col>
      <xdr:colOff>69279</xdr:colOff>
      <xdr:row>0</xdr:row>
      <xdr:rowOff>216462</xdr:rowOff>
    </xdr:from>
    <xdr:to>
      <xdr:col>44</xdr:col>
      <xdr:colOff>393388</xdr:colOff>
      <xdr:row>8</xdr:row>
      <xdr:rowOff>17495</xdr:rowOff>
    </xdr:to>
    <xdr:grpSp>
      <xdr:nvGrpSpPr>
        <xdr:cNvPr id="143" name="グループ化 142">
          <a:extLst>
            <a:ext uri="{FF2B5EF4-FFF2-40B4-BE49-F238E27FC236}">
              <a16:creationId xmlns:a16="http://schemas.microsoft.com/office/drawing/2014/main" id="{00000000-0008-0000-0100-00008F000000}"/>
            </a:ext>
          </a:extLst>
        </xdr:cNvPr>
        <xdr:cNvGrpSpPr/>
      </xdr:nvGrpSpPr>
      <xdr:grpSpPr>
        <a:xfrm>
          <a:off x="7498779" y="216462"/>
          <a:ext cx="4896109" cy="1411624"/>
          <a:chOff x="6172200" y="2790824"/>
          <a:chExt cx="5086350" cy="1533790"/>
        </a:xfrm>
      </xdr:grpSpPr>
      <xdr:sp macro="" textlink="">
        <xdr:nvSpPr>
          <xdr:cNvPr id="145" name="正方形/長方形 144">
            <a:extLst>
              <a:ext uri="{FF2B5EF4-FFF2-40B4-BE49-F238E27FC236}">
                <a16:creationId xmlns:a16="http://schemas.microsoft.com/office/drawing/2014/main" id="{00000000-0008-0000-0100-000091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a:extLst>
              <a:ext uri="{FF2B5EF4-FFF2-40B4-BE49-F238E27FC236}">
                <a16:creationId xmlns:a16="http://schemas.microsoft.com/office/drawing/2014/main" id="{00000000-0008-0000-0100-000093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a:extLst>
              <a:ext uri="{FF2B5EF4-FFF2-40B4-BE49-F238E27FC236}">
                <a16:creationId xmlns:a16="http://schemas.microsoft.com/office/drawing/2014/main" id="{00000000-0008-0000-0100-000095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a:extLst>
              <a:ext uri="{FF2B5EF4-FFF2-40B4-BE49-F238E27FC236}">
                <a16:creationId xmlns:a16="http://schemas.microsoft.com/office/drawing/2014/main" id="{00000000-0008-0000-0100-000097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243788</xdr:colOff>
      <xdr:row>5</xdr:row>
      <xdr:rowOff>149855</xdr:rowOff>
    </xdr:from>
    <xdr:to>
      <xdr:col>38</xdr:col>
      <xdr:colOff>555616</xdr:colOff>
      <xdr:row>6</xdr:row>
      <xdr:rowOff>46928</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bwMode="auto">
        <a:xfrm>
          <a:off x="7647311" y="12495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19</xdr:col>
      <xdr:colOff>180975</xdr:colOff>
      <xdr:row>96</xdr:row>
      <xdr:rowOff>85725</xdr:rowOff>
    </xdr:from>
    <xdr:to>
      <xdr:col>21</xdr:col>
      <xdr:colOff>180975</xdr:colOff>
      <xdr:row>96</xdr:row>
      <xdr:rowOff>247650</xdr:rowOff>
    </xdr:to>
    <xdr:sp macro="" textlink="">
      <xdr:nvSpPr>
        <xdr:cNvPr id="76218" name="Check Box 442" hidden="1">
          <a:extLst>
            <a:ext uri="{63B3BB69-23CF-44E3-9099-C40C66FF867C}">
              <a14:compatExt xmlns:a14="http://schemas.microsoft.com/office/drawing/2010/main" spid="_x0000_s76218"/>
            </a:ext>
            <a:ext uri="{FF2B5EF4-FFF2-40B4-BE49-F238E27FC236}">
              <a16:creationId xmlns:a16="http://schemas.microsoft.com/office/drawing/2014/main" id="{00000000-0008-0000-0100-0000BA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161925</xdr:colOff>
      <xdr:row>96</xdr:row>
      <xdr:rowOff>95250</xdr:rowOff>
    </xdr:from>
    <xdr:to>
      <xdr:col>27</xdr:col>
      <xdr:colOff>161925</xdr:colOff>
      <xdr:row>96</xdr:row>
      <xdr:rowOff>257175</xdr:rowOff>
    </xdr:to>
    <xdr:sp macro="" textlink="">
      <xdr:nvSpPr>
        <xdr:cNvPr id="76219" name="Check Box 443" hidden="1">
          <a:extLst>
            <a:ext uri="{63B3BB69-23CF-44E3-9099-C40C66FF867C}">
              <a14:compatExt xmlns:a14="http://schemas.microsoft.com/office/drawing/2010/main" spid="_x0000_s76219"/>
            </a:ext>
            <a:ext uri="{FF2B5EF4-FFF2-40B4-BE49-F238E27FC236}">
              <a16:creationId xmlns:a16="http://schemas.microsoft.com/office/drawing/2014/main" id="{00000000-0008-0000-0100-0000BB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180975</xdr:colOff>
      <xdr:row>96</xdr:row>
      <xdr:rowOff>85725</xdr:rowOff>
    </xdr:from>
    <xdr:to>
      <xdr:col>33</xdr:col>
      <xdr:colOff>180975</xdr:colOff>
      <xdr:row>96</xdr:row>
      <xdr:rowOff>247650</xdr:rowOff>
    </xdr:to>
    <xdr:sp macro="" textlink="">
      <xdr:nvSpPr>
        <xdr:cNvPr id="76220" name="Check Box 444" hidden="1">
          <a:extLst>
            <a:ext uri="{63B3BB69-23CF-44E3-9099-C40C66FF867C}">
              <a14:compatExt xmlns:a14="http://schemas.microsoft.com/office/drawing/2010/main" spid="_x0000_s76220"/>
            </a:ext>
            <a:ext uri="{FF2B5EF4-FFF2-40B4-BE49-F238E27FC236}">
              <a16:creationId xmlns:a16="http://schemas.microsoft.com/office/drawing/2014/main" id="{00000000-0008-0000-0100-0000BC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180975</xdr:colOff>
      <xdr:row>96</xdr:row>
      <xdr:rowOff>85725</xdr:rowOff>
    </xdr:from>
    <xdr:to>
      <xdr:col>21</xdr:col>
      <xdr:colOff>180975</xdr:colOff>
      <xdr:row>96</xdr:row>
      <xdr:rowOff>247650</xdr:rowOff>
    </xdr:to>
    <xdr:sp macro="" textlink="">
      <xdr:nvSpPr>
        <xdr:cNvPr id="76221" name="Check Box 445" hidden="1">
          <a:extLst>
            <a:ext uri="{63B3BB69-23CF-44E3-9099-C40C66FF867C}">
              <a14:compatExt xmlns:a14="http://schemas.microsoft.com/office/drawing/2010/main" spid="_x0000_s76221"/>
            </a:ext>
            <a:ext uri="{FF2B5EF4-FFF2-40B4-BE49-F238E27FC236}">
              <a16:creationId xmlns:a16="http://schemas.microsoft.com/office/drawing/2014/main" id="{00000000-0008-0000-0100-0000BD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161925</xdr:colOff>
      <xdr:row>96</xdr:row>
      <xdr:rowOff>95250</xdr:rowOff>
    </xdr:from>
    <xdr:to>
      <xdr:col>27</xdr:col>
      <xdr:colOff>161925</xdr:colOff>
      <xdr:row>96</xdr:row>
      <xdr:rowOff>257175</xdr:rowOff>
    </xdr:to>
    <xdr:sp macro="" textlink="">
      <xdr:nvSpPr>
        <xdr:cNvPr id="76222" name="Check Box 446" hidden="1">
          <a:extLst>
            <a:ext uri="{63B3BB69-23CF-44E3-9099-C40C66FF867C}">
              <a14:compatExt xmlns:a14="http://schemas.microsoft.com/office/drawing/2010/main" spid="_x0000_s76222"/>
            </a:ext>
            <a:ext uri="{FF2B5EF4-FFF2-40B4-BE49-F238E27FC236}">
              <a16:creationId xmlns:a16="http://schemas.microsoft.com/office/drawing/2014/main" id="{00000000-0008-0000-0100-0000BE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180975</xdr:colOff>
      <xdr:row>96</xdr:row>
      <xdr:rowOff>85725</xdr:rowOff>
    </xdr:from>
    <xdr:to>
      <xdr:col>33</xdr:col>
      <xdr:colOff>180975</xdr:colOff>
      <xdr:row>96</xdr:row>
      <xdr:rowOff>247650</xdr:rowOff>
    </xdr:to>
    <xdr:sp macro="" textlink="">
      <xdr:nvSpPr>
        <xdr:cNvPr id="76223" name="Check Box 447" hidden="1">
          <a:extLst>
            <a:ext uri="{63B3BB69-23CF-44E3-9099-C40C66FF867C}">
              <a14:compatExt xmlns:a14="http://schemas.microsoft.com/office/drawing/2010/main" spid="_x0000_s76223"/>
            </a:ext>
            <a:ext uri="{FF2B5EF4-FFF2-40B4-BE49-F238E27FC236}">
              <a16:creationId xmlns:a16="http://schemas.microsoft.com/office/drawing/2014/main" id="{00000000-0008-0000-0100-0000BF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171450</xdr:colOff>
      <xdr:row>69</xdr:row>
      <xdr:rowOff>0</xdr:rowOff>
    </xdr:from>
    <xdr:to>
      <xdr:col>33</xdr:col>
      <xdr:colOff>0</xdr:colOff>
      <xdr:row>69</xdr:row>
      <xdr:rowOff>276225</xdr:rowOff>
    </xdr:to>
    <xdr:sp macro="" textlink="">
      <xdr:nvSpPr>
        <xdr:cNvPr id="76271" name="Check Box 495" hidden="1">
          <a:extLst>
            <a:ext uri="{63B3BB69-23CF-44E3-9099-C40C66FF867C}">
              <a14:compatExt xmlns:a14="http://schemas.microsoft.com/office/drawing/2010/main" spid="_x0000_s76271"/>
            </a:ext>
            <a:ext uri="{FF2B5EF4-FFF2-40B4-BE49-F238E27FC236}">
              <a16:creationId xmlns:a16="http://schemas.microsoft.com/office/drawing/2014/main" id="{00000000-0008-0000-0100-0000EF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171450</xdr:colOff>
      <xdr:row>64</xdr:row>
      <xdr:rowOff>0</xdr:rowOff>
    </xdr:from>
    <xdr:to>
      <xdr:col>33</xdr:col>
      <xdr:colOff>0</xdr:colOff>
      <xdr:row>64</xdr:row>
      <xdr:rowOff>276225</xdr:rowOff>
    </xdr:to>
    <xdr:sp macro="" textlink="">
      <xdr:nvSpPr>
        <xdr:cNvPr id="76272" name="Check Box 496" hidden="1">
          <a:extLst>
            <a:ext uri="{63B3BB69-23CF-44E3-9099-C40C66FF867C}">
              <a14:compatExt xmlns:a14="http://schemas.microsoft.com/office/drawing/2010/main" spid="_x0000_s76272"/>
            </a:ext>
            <a:ext uri="{FF2B5EF4-FFF2-40B4-BE49-F238E27FC236}">
              <a16:creationId xmlns:a16="http://schemas.microsoft.com/office/drawing/2014/main" id="{00000000-0008-0000-0100-0000F029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3</xdr:col>
          <xdr:colOff>200025</xdr:colOff>
          <xdr:row>126</xdr:row>
          <xdr:rowOff>47625</xdr:rowOff>
        </xdr:from>
        <xdr:to>
          <xdr:col>5</xdr:col>
          <xdr:colOff>19050</xdr:colOff>
          <xdr:row>126</xdr:row>
          <xdr:rowOff>180975</xdr:rowOff>
        </xdr:to>
        <xdr:sp macro="" textlink="">
          <xdr:nvSpPr>
            <xdr:cNvPr id="2" name="Check Box 22" hidden="1">
              <a:extLst>
                <a:ext uri="{63B3BB69-23CF-44E3-9099-C40C66FF867C}">
                  <a14:compatExt spid="_x0000_s75798"/>
                </a:ext>
                <a:ext uri="{FF2B5EF4-FFF2-40B4-BE49-F238E27FC236}">
                  <a16:creationId xmlns:a16="http://schemas.microsoft.com/office/drawing/2014/main" id="{00000000-0008-0000-01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38100</xdr:rowOff>
        </xdr:from>
        <xdr:to>
          <xdr:col>5</xdr:col>
          <xdr:colOff>19050</xdr:colOff>
          <xdr:row>127</xdr:row>
          <xdr:rowOff>161925</xdr:rowOff>
        </xdr:to>
        <xdr:sp macro="" textlink="">
          <xdr:nvSpPr>
            <xdr:cNvPr id="3" name="Check Box 23" hidden="1">
              <a:extLst>
                <a:ext uri="{63B3BB69-23CF-44E3-9099-C40C66FF867C}">
                  <a14:compatExt spid="_x0000_s75799"/>
                </a:ext>
                <a:ext uri="{FF2B5EF4-FFF2-40B4-BE49-F238E27FC236}">
                  <a16:creationId xmlns:a16="http://schemas.microsoft.com/office/drawing/2014/main" id="{00000000-0008-0000-01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209550</xdr:rowOff>
        </xdr:from>
        <xdr:to>
          <xdr:col>5</xdr:col>
          <xdr:colOff>0</xdr:colOff>
          <xdr:row>128</xdr:row>
          <xdr:rowOff>209550</xdr:rowOff>
        </xdr:to>
        <xdr:sp macro="" textlink="">
          <xdr:nvSpPr>
            <xdr:cNvPr id="4" name="Check Box 24" hidden="1">
              <a:extLst>
                <a:ext uri="{63B3BB69-23CF-44E3-9099-C40C66FF867C}">
                  <a14:compatExt spid="_x0000_s75800"/>
                </a:ext>
                <a:ext uri="{FF2B5EF4-FFF2-40B4-BE49-F238E27FC236}">
                  <a16:creationId xmlns:a16="http://schemas.microsoft.com/office/drawing/2014/main" id="{00000000-0008-0000-01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190500</xdr:rowOff>
        </xdr:from>
        <xdr:to>
          <xdr:col>5</xdr:col>
          <xdr:colOff>38100</xdr:colOff>
          <xdr:row>130</xdr:row>
          <xdr:rowOff>9525</xdr:rowOff>
        </xdr:to>
        <xdr:sp macro="" textlink="">
          <xdr:nvSpPr>
            <xdr:cNvPr id="5" name="Check Box 25" hidden="1">
              <a:extLst>
                <a:ext uri="{63B3BB69-23CF-44E3-9099-C40C66FF867C}">
                  <a14:compatExt spid="_x0000_s75801"/>
                </a:ext>
                <a:ext uri="{FF2B5EF4-FFF2-40B4-BE49-F238E27FC236}">
                  <a16:creationId xmlns:a16="http://schemas.microsoft.com/office/drawing/2014/main" id="{00000000-0008-0000-01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238125</xdr:rowOff>
        </xdr:from>
        <xdr:to>
          <xdr:col>5</xdr:col>
          <xdr:colOff>28575</xdr:colOff>
          <xdr:row>56</xdr:row>
          <xdr:rowOff>219075</xdr:rowOff>
        </xdr:to>
        <xdr:sp macro="" textlink="">
          <xdr:nvSpPr>
            <xdr:cNvPr id="6" name="Check Box 139" hidden="1">
              <a:extLst>
                <a:ext uri="{63B3BB69-23CF-44E3-9099-C40C66FF867C}">
                  <a14:compatExt spid="_x0000_s75915"/>
                </a:ext>
                <a:ext uri="{FF2B5EF4-FFF2-40B4-BE49-F238E27FC236}">
                  <a16:creationId xmlns:a16="http://schemas.microsoft.com/office/drawing/2014/main" id="{00000000-0008-0000-01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28575</xdr:colOff>
          <xdr:row>54</xdr:row>
          <xdr:rowOff>352425</xdr:rowOff>
        </xdr:to>
        <xdr:sp macro="" textlink="">
          <xdr:nvSpPr>
            <xdr:cNvPr id="7" name="Check Box 140" hidden="1">
              <a:extLst>
                <a:ext uri="{63B3BB69-23CF-44E3-9099-C40C66FF867C}">
                  <a14:compatExt spid="_x0000_s75916"/>
                </a:ext>
                <a:ext uri="{FF2B5EF4-FFF2-40B4-BE49-F238E27FC236}">
                  <a16:creationId xmlns:a16="http://schemas.microsoft.com/office/drawing/2014/main" id="{00000000-0008-0000-01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28575</xdr:colOff>
          <xdr:row>54</xdr:row>
          <xdr:rowOff>352425</xdr:rowOff>
        </xdr:to>
        <xdr:sp macro="" textlink="">
          <xdr:nvSpPr>
            <xdr:cNvPr id="8" name="Check Box 141" hidden="1">
              <a:extLst>
                <a:ext uri="{63B3BB69-23CF-44E3-9099-C40C66FF867C}">
                  <a14:compatExt spid="_x0000_s75917"/>
                </a:ext>
                <a:ext uri="{FF2B5EF4-FFF2-40B4-BE49-F238E27FC236}">
                  <a16:creationId xmlns:a16="http://schemas.microsoft.com/office/drawing/2014/main" id="{00000000-0008-0000-01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28575</xdr:colOff>
          <xdr:row>54</xdr:row>
          <xdr:rowOff>352425</xdr:rowOff>
        </xdr:to>
        <xdr:sp macro="" textlink="">
          <xdr:nvSpPr>
            <xdr:cNvPr id="9" name="Check Box 142" hidden="1">
              <a:extLst>
                <a:ext uri="{63B3BB69-23CF-44E3-9099-C40C66FF867C}">
                  <a14:compatExt spid="_x0000_s75918"/>
                </a:ext>
                <a:ext uri="{FF2B5EF4-FFF2-40B4-BE49-F238E27FC236}">
                  <a16:creationId xmlns:a16="http://schemas.microsoft.com/office/drawing/2014/main" id="{00000000-0008-0000-01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28575</xdr:colOff>
          <xdr:row>54</xdr:row>
          <xdr:rowOff>352425</xdr:rowOff>
        </xdr:to>
        <xdr:sp macro="" textlink="">
          <xdr:nvSpPr>
            <xdr:cNvPr id="10" name="Check Box 143" hidden="1">
              <a:extLst>
                <a:ext uri="{63B3BB69-23CF-44E3-9099-C40C66FF867C}">
                  <a14:compatExt spid="_x0000_s75919"/>
                </a:ext>
                <a:ext uri="{FF2B5EF4-FFF2-40B4-BE49-F238E27FC236}">
                  <a16:creationId xmlns:a16="http://schemas.microsoft.com/office/drawing/2014/main" id="{00000000-0008-0000-0100-00000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9525</xdr:rowOff>
        </xdr:from>
        <xdr:to>
          <xdr:col>26</xdr:col>
          <xdr:colOff>47625</xdr:colOff>
          <xdr:row>54</xdr:row>
          <xdr:rowOff>361950</xdr:rowOff>
        </xdr:to>
        <xdr:sp macro="" textlink="">
          <xdr:nvSpPr>
            <xdr:cNvPr id="11" name="Check Box 144" hidden="1">
              <a:extLst>
                <a:ext uri="{63B3BB69-23CF-44E3-9099-C40C66FF867C}">
                  <a14:compatExt spid="_x0000_s75920"/>
                </a:ext>
                <a:ext uri="{FF2B5EF4-FFF2-40B4-BE49-F238E27FC236}">
                  <a16:creationId xmlns:a16="http://schemas.microsoft.com/office/drawing/2014/main" id="{00000000-0008-0000-0100-00000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0</xdr:rowOff>
        </xdr:from>
        <xdr:to>
          <xdr:col>12</xdr:col>
          <xdr:colOff>38100</xdr:colOff>
          <xdr:row>57</xdr:row>
          <xdr:rowOff>0</xdr:rowOff>
        </xdr:to>
        <xdr:sp macro="" textlink="">
          <xdr:nvSpPr>
            <xdr:cNvPr id="12" name="Check Box 145" hidden="1">
              <a:extLst>
                <a:ext uri="{63B3BB69-23CF-44E3-9099-C40C66FF867C}">
                  <a14:compatExt spid="_x0000_s75921"/>
                </a:ext>
                <a:ext uri="{FF2B5EF4-FFF2-40B4-BE49-F238E27FC236}">
                  <a16:creationId xmlns:a16="http://schemas.microsoft.com/office/drawing/2014/main" id="{00000000-0008-0000-0100-00000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xdr:row>
          <xdr:rowOff>0</xdr:rowOff>
        </xdr:from>
        <xdr:to>
          <xdr:col>19</xdr:col>
          <xdr:colOff>19050</xdr:colOff>
          <xdr:row>57</xdr:row>
          <xdr:rowOff>0</xdr:rowOff>
        </xdr:to>
        <xdr:sp macro="" textlink="">
          <xdr:nvSpPr>
            <xdr:cNvPr id="13" name="Check Box 146" hidden="1">
              <a:extLst>
                <a:ext uri="{63B3BB69-23CF-44E3-9099-C40C66FF867C}">
                  <a14:compatExt spid="_x0000_s75922"/>
                </a:ext>
                <a:ext uri="{FF2B5EF4-FFF2-40B4-BE49-F238E27FC236}">
                  <a16:creationId xmlns:a16="http://schemas.microsoft.com/office/drawing/2014/main" id="{00000000-0008-0000-0100-00000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60</xdr:row>
          <xdr:rowOff>0</xdr:rowOff>
        </xdr:from>
        <xdr:to>
          <xdr:col>22</xdr:col>
          <xdr:colOff>38100</xdr:colOff>
          <xdr:row>60</xdr:row>
          <xdr:rowOff>228600</xdr:rowOff>
        </xdr:to>
        <xdr:sp macro="" textlink="">
          <xdr:nvSpPr>
            <xdr:cNvPr id="14" name="Check Box 147" hidden="1">
              <a:extLst>
                <a:ext uri="{63B3BB69-23CF-44E3-9099-C40C66FF867C}">
                  <a14:compatExt spid="_x0000_s75923"/>
                </a:ext>
                <a:ext uri="{FF2B5EF4-FFF2-40B4-BE49-F238E27FC236}">
                  <a16:creationId xmlns:a16="http://schemas.microsoft.com/office/drawing/2014/main" id="{00000000-0008-0000-0100-00000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0</xdr:rowOff>
        </xdr:from>
        <xdr:to>
          <xdr:col>26</xdr:col>
          <xdr:colOff>38100</xdr:colOff>
          <xdr:row>60</xdr:row>
          <xdr:rowOff>228600</xdr:rowOff>
        </xdr:to>
        <xdr:sp macro="" textlink="">
          <xdr:nvSpPr>
            <xdr:cNvPr id="15" name="Check Box 148" hidden="1">
              <a:extLst>
                <a:ext uri="{63B3BB69-23CF-44E3-9099-C40C66FF867C}">
                  <a14:compatExt spid="_x0000_s75924"/>
                </a:ext>
                <a:ext uri="{FF2B5EF4-FFF2-40B4-BE49-F238E27FC236}">
                  <a16:creationId xmlns:a16="http://schemas.microsoft.com/office/drawing/2014/main" id="{00000000-0008-0000-0100-00000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219075</xdr:rowOff>
        </xdr:from>
        <xdr:to>
          <xdr:col>5</xdr:col>
          <xdr:colOff>28575</xdr:colOff>
          <xdr:row>120</xdr:row>
          <xdr:rowOff>9525</xdr:rowOff>
        </xdr:to>
        <xdr:sp macro="" textlink="">
          <xdr:nvSpPr>
            <xdr:cNvPr id="16" name="Check Box 152" hidden="1">
              <a:extLst>
                <a:ext uri="{63B3BB69-23CF-44E3-9099-C40C66FF867C}">
                  <a14:compatExt spid="_x0000_s75928"/>
                </a:ext>
                <a:ext uri="{FF2B5EF4-FFF2-40B4-BE49-F238E27FC236}">
                  <a16:creationId xmlns:a16="http://schemas.microsoft.com/office/drawing/2014/main" id="{00000000-0008-0000-0100-00001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323850</xdr:rowOff>
        </xdr:from>
        <xdr:to>
          <xdr:col>9</xdr:col>
          <xdr:colOff>28575</xdr:colOff>
          <xdr:row>117</xdr:row>
          <xdr:rowOff>361950</xdr:rowOff>
        </xdr:to>
        <xdr:sp macro="" textlink="">
          <xdr:nvSpPr>
            <xdr:cNvPr id="17" name="Check Box 154" hidden="1">
              <a:extLst>
                <a:ext uri="{63B3BB69-23CF-44E3-9099-C40C66FF867C}">
                  <a14:compatExt spid="_x0000_s75930"/>
                </a:ext>
                <a:ext uri="{FF2B5EF4-FFF2-40B4-BE49-F238E27FC236}">
                  <a16:creationId xmlns:a16="http://schemas.microsoft.com/office/drawing/2014/main" id="{00000000-0008-0000-0100-00001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323850</xdr:rowOff>
        </xdr:from>
        <xdr:to>
          <xdr:col>15</xdr:col>
          <xdr:colOff>28575</xdr:colOff>
          <xdr:row>117</xdr:row>
          <xdr:rowOff>361950</xdr:rowOff>
        </xdr:to>
        <xdr:sp macro="" textlink="">
          <xdr:nvSpPr>
            <xdr:cNvPr id="18" name="Check Box 155" hidden="1">
              <a:extLst>
                <a:ext uri="{63B3BB69-23CF-44E3-9099-C40C66FF867C}">
                  <a14:compatExt spid="_x0000_s75931"/>
                </a:ext>
                <a:ext uri="{FF2B5EF4-FFF2-40B4-BE49-F238E27FC236}">
                  <a16:creationId xmlns:a16="http://schemas.microsoft.com/office/drawing/2014/main" id="{00000000-0008-0000-0100-00001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352425</xdr:rowOff>
        </xdr:to>
        <xdr:sp macro="" textlink="">
          <xdr:nvSpPr>
            <xdr:cNvPr id="20" name="Check Box 156" hidden="1">
              <a:extLst>
                <a:ext uri="{63B3BB69-23CF-44E3-9099-C40C66FF867C}">
                  <a14:compatExt spid="_x0000_s75932"/>
                </a:ext>
                <a:ext uri="{FF2B5EF4-FFF2-40B4-BE49-F238E27FC236}">
                  <a16:creationId xmlns:a16="http://schemas.microsoft.com/office/drawing/2014/main" id="{00000000-0008-0000-0100-00001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352425</xdr:rowOff>
        </xdr:to>
        <xdr:sp macro="" textlink="">
          <xdr:nvSpPr>
            <xdr:cNvPr id="21" name="Check Box 157" hidden="1">
              <a:extLst>
                <a:ext uri="{63B3BB69-23CF-44E3-9099-C40C66FF867C}">
                  <a14:compatExt spid="_x0000_s75933"/>
                </a:ext>
                <a:ext uri="{FF2B5EF4-FFF2-40B4-BE49-F238E27FC236}">
                  <a16:creationId xmlns:a16="http://schemas.microsoft.com/office/drawing/2014/main" id="{00000000-0008-0000-0100-00001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118</xdr:row>
          <xdr:rowOff>219075</xdr:rowOff>
        </xdr:from>
        <xdr:to>
          <xdr:col>12</xdr:col>
          <xdr:colOff>38100</xdr:colOff>
          <xdr:row>120</xdr:row>
          <xdr:rowOff>0</xdr:rowOff>
        </xdr:to>
        <xdr:sp macro="" textlink="">
          <xdr:nvSpPr>
            <xdr:cNvPr id="22" name="Check Box 158" hidden="1">
              <a:extLst>
                <a:ext uri="{63B3BB69-23CF-44E3-9099-C40C66FF867C}">
                  <a14:compatExt spid="_x0000_s75934"/>
                </a:ext>
                <a:ext uri="{FF2B5EF4-FFF2-40B4-BE49-F238E27FC236}">
                  <a16:creationId xmlns:a16="http://schemas.microsoft.com/office/drawing/2014/main" id="{00000000-0008-0000-0100-00001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238125</xdr:rowOff>
        </xdr:from>
        <xdr:to>
          <xdr:col>19</xdr:col>
          <xdr:colOff>28575</xdr:colOff>
          <xdr:row>120</xdr:row>
          <xdr:rowOff>19050</xdr:rowOff>
        </xdr:to>
        <xdr:sp macro="" textlink="">
          <xdr:nvSpPr>
            <xdr:cNvPr id="23" name="Check Box 159" hidden="1">
              <a:extLst>
                <a:ext uri="{63B3BB69-23CF-44E3-9099-C40C66FF867C}">
                  <a14:compatExt spid="_x0000_s75935"/>
                </a:ext>
                <a:ext uri="{FF2B5EF4-FFF2-40B4-BE49-F238E27FC236}">
                  <a16:creationId xmlns:a16="http://schemas.microsoft.com/office/drawing/2014/main" id="{00000000-0008-0000-0100-00001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28575</xdr:colOff>
          <xdr:row>124</xdr:row>
          <xdr:rowOff>28575</xdr:rowOff>
        </xdr:to>
        <xdr:sp macro="" textlink="">
          <xdr:nvSpPr>
            <xdr:cNvPr id="24" name="Check Box 160" hidden="1">
              <a:extLst>
                <a:ext uri="{63B3BB69-23CF-44E3-9099-C40C66FF867C}">
                  <a14:compatExt spid="_x0000_s75936"/>
                </a:ext>
                <a:ext uri="{FF2B5EF4-FFF2-40B4-BE49-F238E27FC236}">
                  <a16:creationId xmlns:a16="http://schemas.microsoft.com/office/drawing/2014/main" id="{00000000-0008-0000-0100-00001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200025</xdr:rowOff>
        </xdr:from>
        <xdr:to>
          <xdr:col>25</xdr:col>
          <xdr:colOff>28575</xdr:colOff>
          <xdr:row>124</xdr:row>
          <xdr:rowOff>19050</xdr:rowOff>
        </xdr:to>
        <xdr:sp macro="" textlink="">
          <xdr:nvSpPr>
            <xdr:cNvPr id="25" name="Check Box 161" hidden="1">
              <a:extLst>
                <a:ext uri="{63B3BB69-23CF-44E3-9099-C40C66FF867C}">
                  <a14:compatExt spid="_x0000_s75937"/>
                </a:ext>
                <a:ext uri="{FF2B5EF4-FFF2-40B4-BE49-F238E27FC236}">
                  <a16:creationId xmlns:a16="http://schemas.microsoft.com/office/drawing/2014/main" id="{00000000-0008-0000-0100-00001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116</xdr:row>
          <xdr:rowOff>323850</xdr:rowOff>
        </xdr:from>
        <xdr:to>
          <xdr:col>5</xdr:col>
          <xdr:colOff>19050</xdr:colOff>
          <xdr:row>117</xdr:row>
          <xdr:rowOff>361950</xdr:rowOff>
        </xdr:to>
        <xdr:sp macro="" textlink="">
          <xdr:nvSpPr>
            <xdr:cNvPr id="26" name="Check Box 164" hidden="1">
              <a:extLst>
                <a:ext uri="{63B3BB69-23CF-44E3-9099-C40C66FF867C}">
                  <a14:compatExt spid="_x0000_s75940"/>
                </a:ext>
                <a:ext uri="{FF2B5EF4-FFF2-40B4-BE49-F238E27FC236}">
                  <a16:creationId xmlns:a16="http://schemas.microsoft.com/office/drawing/2014/main" id="{00000000-0008-0000-0100-00001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27" name="Check Box 167" hidden="1">
              <a:extLst>
                <a:ext uri="{63B3BB69-23CF-44E3-9099-C40C66FF867C}">
                  <a14:compatExt spid="_x0000_s75943"/>
                </a:ext>
                <a:ext uri="{FF2B5EF4-FFF2-40B4-BE49-F238E27FC236}">
                  <a16:creationId xmlns:a16="http://schemas.microsoft.com/office/drawing/2014/main" id="{00000000-0008-0000-0100-00001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9525</xdr:rowOff>
        </xdr:from>
        <xdr:to>
          <xdr:col>11</xdr:col>
          <xdr:colOff>0</xdr:colOff>
          <xdr:row>81</xdr:row>
          <xdr:rowOff>0</xdr:rowOff>
        </xdr:to>
        <xdr:sp macro="" textlink="">
          <xdr:nvSpPr>
            <xdr:cNvPr id="28" name="Check Box 168" hidden="1">
              <a:extLst>
                <a:ext uri="{63B3BB69-23CF-44E3-9099-C40C66FF867C}">
                  <a14:compatExt spid="_x0000_s75944"/>
                </a:ext>
                <a:ext uri="{FF2B5EF4-FFF2-40B4-BE49-F238E27FC236}">
                  <a16:creationId xmlns:a16="http://schemas.microsoft.com/office/drawing/2014/main" id="{00000000-0008-0000-0100-00001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81</xdr:row>
          <xdr:rowOff>104775</xdr:rowOff>
        </xdr:from>
        <xdr:to>
          <xdr:col>11</xdr:col>
          <xdr:colOff>0</xdr:colOff>
          <xdr:row>81</xdr:row>
          <xdr:rowOff>381000</xdr:rowOff>
        </xdr:to>
        <xdr:sp macro="" textlink="">
          <xdr:nvSpPr>
            <xdr:cNvPr id="29" name="Check Box 169" hidden="1">
              <a:extLst>
                <a:ext uri="{63B3BB69-23CF-44E3-9099-C40C66FF867C}">
                  <a14:compatExt spid="_x0000_s75945"/>
                </a:ext>
                <a:ext uri="{FF2B5EF4-FFF2-40B4-BE49-F238E27FC236}">
                  <a16:creationId xmlns:a16="http://schemas.microsoft.com/office/drawing/2014/main" id="{00000000-0008-0000-0100-00001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82</xdr:row>
          <xdr:rowOff>66675</xdr:rowOff>
        </xdr:from>
        <xdr:to>
          <xdr:col>11</xdr:col>
          <xdr:colOff>19050</xdr:colOff>
          <xdr:row>82</xdr:row>
          <xdr:rowOff>457200</xdr:rowOff>
        </xdr:to>
        <xdr:sp macro="" textlink="">
          <xdr:nvSpPr>
            <xdr:cNvPr id="30" name="Check Box 170" hidden="1">
              <a:extLst>
                <a:ext uri="{63B3BB69-23CF-44E3-9099-C40C66FF867C}">
                  <a14:compatExt spid="_x0000_s75946"/>
                </a:ext>
                <a:ext uri="{FF2B5EF4-FFF2-40B4-BE49-F238E27FC236}">
                  <a16:creationId xmlns:a16="http://schemas.microsoft.com/office/drawing/2014/main" id="{00000000-0008-0000-0100-00001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361950</xdr:rowOff>
        </xdr:from>
        <xdr:to>
          <xdr:col>33</xdr:col>
          <xdr:colOff>0</xdr:colOff>
          <xdr:row>70</xdr:row>
          <xdr:rowOff>19050</xdr:rowOff>
        </xdr:to>
        <xdr:sp macro="" textlink="">
          <xdr:nvSpPr>
            <xdr:cNvPr id="31" name="Check Box 172" hidden="1">
              <a:extLst>
                <a:ext uri="{63B3BB69-23CF-44E3-9099-C40C66FF867C}">
                  <a14:compatExt spid="_x0000_s75948"/>
                </a:ext>
                <a:ext uri="{FF2B5EF4-FFF2-40B4-BE49-F238E27FC236}">
                  <a16:creationId xmlns:a16="http://schemas.microsoft.com/office/drawing/2014/main" id="{00000000-0008-0000-0100-00001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85725</xdr:rowOff>
        </xdr:from>
        <xdr:to>
          <xdr:col>11</xdr:col>
          <xdr:colOff>9525</xdr:colOff>
          <xdr:row>73</xdr:row>
          <xdr:rowOff>190500</xdr:rowOff>
        </xdr:to>
        <xdr:sp macro="" textlink="">
          <xdr:nvSpPr>
            <xdr:cNvPr id="33" name="Check Box 174" hidden="1">
              <a:extLst>
                <a:ext uri="{63B3BB69-23CF-44E3-9099-C40C66FF867C}">
                  <a14:compatExt spid="_x0000_s75950"/>
                </a:ext>
                <a:ext uri="{FF2B5EF4-FFF2-40B4-BE49-F238E27FC236}">
                  <a16:creationId xmlns:a16="http://schemas.microsoft.com/office/drawing/2014/main" id="{00000000-0008-0000-0100-00002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180975</xdr:rowOff>
        </xdr:from>
        <xdr:to>
          <xdr:col>11</xdr:col>
          <xdr:colOff>0</xdr:colOff>
          <xdr:row>75</xdr:row>
          <xdr:rowOff>257175</xdr:rowOff>
        </xdr:to>
        <xdr:sp macro="" textlink="">
          <xdr:nvSpPr>
            <xdr:cNvPr id="34" name="Check Box 175" hidden="1">
              <a:extLst>
                <a:ext uri="{63B3BB69-23CF-44E3-9099-C40C66FF867C}">
                  <a14:compatExt spid="_x0000_s75951"/>
                </a:ext>
                <a:ext uri="{FF2B5EF4-FFF2-40B4-BE49-F238E27FC236}">
                  <a16:creationId xmlns:a16="http://schemas.microsoft.com/office/drawing/2014/main" id="{00000000-0008-0000-0100-00002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78</xdr:row>
          <xdr:rowOff>19050</xdr:rowOff>
        </xdr:from>
        <xdr:to>
          <xdr:col>33</xdr:col>
          <xdr:colOff>0</xdr:colOff>
          <xdr:row>78</xdr:row>
          <xdr:rowOff>257175</xdr:rowOff>
        </xdr:to>
        <xdr:sp macro="" textlink="">
          <xdr:nvSpPr>
            <xdr:cNvPr id="35" name="Check Box 176" hidden="1">
              <a:extLst>
                <a:ext uri="{63B3BB69-23CF-44E3-9099-C40C66FF867C}">
                  <a14:compatExt spid="_x0000_s75952"/>
                </a:ext>
                <a:ext uri="{FF2B5EF4-FFF2-40B4-BE49-F238E27FC236}">
                  <a16:creationId xmlns:a16="http://schemas.microsoft.com/office/drawing/2014/main" id="{00000000-0008-0000-0100-00002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161925</xdr:rowOff>
        </xdr:from>
        <xdr:to>
          <xdr:col>1</xdr:col>
          <xdr:colOff>38100</xdr:colOff>
          <xdr:row>195</xdr:row>
          <xdr:rowOff>38100</xdr:rowOff>
        </xdr:to>
        <xdr:sp macro="" textlink="">
          <xdr:nvSpPr>
            <xdr:cNvPr id="36" name="Check Box 106" hidden="1">
              <a:extLst>
                <a:ext uri="{63B3BB69-23CF-44E3-9099-C40C66FF867C}">
                  <a14:compatExt spid="_x0000_s75882"/>
                </a:ext>
                <a:ext uri="{FF2B5EF4-FFF2-40B4-BE49-F238E27FC236}">
                  <a16:creationId xmlns:a16="http://schemas.microsoft.com/office/drawing/2014/main" id="{00000000-0008-0000-0100-00002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28575</xdr:rowOff>
        </xdr:to>
        <xdr:sp macro="" textlink="">
          <xdr:nvSpPr>
            <xdr:cNvPr id="37" name="Check Box 110" hidden="1">
              <a:extLst>
                <a:ext uri="{63B3BB69-23CF-44E3-9099-C40C66FF867C}">
                  <a14:compatExt spid="_x0000_s75886"/>
                </a:ext>
                <a:ext uri="{FF2B5EF4-FFF2-40B4-BE49-F238E27FC236}">
                  <a16:creationId xmlns:a16="http://schemas.microsoft.com/office/drawing/2014/main" id="{00000000-0008-0000-0100-00002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142875</xdr:rowOff>
        </xdr:from>
        <xdr:to>
          <xdr:col>1</xdr:col>
          <xdr:colOff>38100</xdr:colOff>
          <xdr:row>197</xdr:row>
          <xdr:rowOff>9525</xdr:rowOff>
        </xdr:to>
        <xdr:sp macro="" textlink="">
          <xdr:nvSpPr>
            <xdr:cNvPr id="38" name="Check Box 111" hidden="1">
              <a:extLst>
                <a:ext uri="{63B3BB69-23CF-44E3-9099-C40C66FF867C}">
                  <a14:compatExt spid="_x0000_s75887"/>
                </a:ext>
                <a:ext uri="{FF2B5EF4-FFF2-40B4-BE49-F238E27FC236}">
                  <a16:creationId xmlns:a16="http://schemas.microsoft.com/office/drawing/2014/main" id="{00000000-0008-0000-0100-00002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28575</xdr:rowOff>
        </xdr:to>
        <xdr:sp macro="" textlink="">
          <xdr:nvSpPr>
            <xdr:cNvPr id="39" name="Check Box 112" hidden="1">
              <a:extLst>
                <a:ext uri="{63B3BB69-23CF-44E3-9099-C40C66FF867C}">
                  <a14:compatExt spid="_x0000_s75888"/>
                </a:ext>
                <a:ext uri="{FF2B5EF4-FFF2-40B4-BE49-F238E27FC236}">
                  <a16:creationId xmlns:a16="http://schemas.microsoft.com/office/drawing/2014/main" id="{00000000-0008-0000-0100-00002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247650</xdr:rowOff>
        </xdr:to>
        <xdr:sp macro="" textlink="">
          <xdr:nvSpPr>
            <xdr:cNvPr id="40" name="Check Box 213" hidden="1">
              <a:extLst>
                <a:ext uri="{63B3BB69-23CF-44E3-9099-C40C66FF867C}">
                  <a14:compatExt spid="_x0000_s75989"/>
                </a:ext>
                <a:ext uri="{FF2B5EF4-FFF2-40B4-BE49-F238E27FC236}">
                  <a16:creationId xmlns:a16="http://schemas.microsoft.com/office/drawing/2014/main" id="{00000000-0008-0000-0100-00002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47625</xdr:rowOff>
        </xdr:from>
        <xdr:to>
          <xdr:col>1</xdr:col>
          <xdr:colOff>38100</xdr:colOff>
          <xdr:row>197</xdr:row>
          <xdr:rowOff>276225</xdr:rowOff>
        </xdr:to>
        <xdr:sp macro="" textlink="">
          <xdr:nvSpPr>
            <xdr:cNvPr id="41" name="Check Box 253" hidden="1">
              <a:extLst>
                <a:ext uri="{63B3BB69-23CF-44E3-9099-C40C66FF867C}">
                  <a14:compatExt spid="_x0000_s76029"/>
                </a:ext>
                <a:ext uri="{FF2B5EF4-FFF2-40B4-BE49-F238E27FC236}">
                  <a16:creationId xmlns:a16="http://schemas.microsoft.com/office/drawing/2014/main" id="{00000000-0008-0000-0100-00002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9525</xdr:rowOff>
        </xdr:from>
        <xdr:to>
          <xdr:col>4</xdr:col>
          <xdr:colOff>180975</xdr:colOff>
          <xdr:row>165</xdr:row>
          <xdr:rowOff>9525</xdr:rowOff>
        </xdr:to>
        <xdr:sp macro="" textlink="">
          <xdr:nvSpPr>
            <xdr:cNvPr id="42" name="Check Box 259" hidden="1">
              <a:extLst>
                <a:ext uri="{63B3BB69-23CF-44E3-9099-C40C66FF867C}">
                  <a14:compatExt spid="_x0000_s76035"/>
                </a:ext>
                <a:ext uri="{FF2B5EF4-FFF2-40B4-BE49-F238E27FC236}">
                  <a16:creationId xmlns:a16="http://schemas.microsoft.com/office/drawing/2014/main" id="{00000000-0008-0000-0100-00002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19050</xdr:rowOff>
        </xdr:to>
        <xdr:sp macro="" textlink="">
          <xdr:nvSpPr>
            <xdr:cNvPr id="43" name="Check Box 260" hidden="1">
              <a:extLst>
                <a:ext uri="{63B3BB69-23CF-44E3-9099-C40C66FF867C}">
                  <a14:compatExt spid="_x0000_s76036"/>
                </a:ext>
                <a:ext uri="{FF2B5EF4-FFF2-40B4-BE49-F238E27FC236}">
                  <a16:creationId xmlns:a16="http://schemas.microsoft.com/office/drawing/2014/main" id="{00000000-0008-0000-0100-00002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19050</xdr:rowOff>
        </xdr:to>
        <xdr:sp macro="" textlink="">
          <xdr:nvSpPr>
            <xdr:cNvPr id="44" name="Check Box 261" hidden="1">
              <a:extLst>
                <a:ext uri="{63B3BB69-23CF-44E3-9099-C40C66FF867C}">
                  <a14:compatExt spid="_x0000_s76037"/>
                </a:ext>
                <a:ext uri="{FF2B5EF4-FFF2-40B4-BE49-F238E27FC236}">
                  <a16:creationId xmlns:a16="http://schemas.microsoft.com/office/drawing/2014/main" id="{00000000-0008-0000-0100-00002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19050</xdr:rowOff>
        </xdr:to>
        <xdr:sp macro="" textlink="">
          <xdr:nvSpPr>
            <xdr:cNvPr id="45" name="Check Box 262" hidden="1">
              <a:extLst>
                <a:ext uri="{63B3BB69-23CF-44E3-9099-C40C66FF867C}">
                  <a14:compatExt spid="_x0000_s76038"/>
                </a:ext>
                <a:ext uri="{FF2B5EF4-FFF2-40B4-BE49-F238E27FC236}">
                  <a16:creationId xmlns:a16="http://schemas.microsoft.com/office/drawing/2014/main" id="{00000000-0008-0000-0100-00002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66675</xdr:rowOff>
        </xdr:from>
        <xdr:to>
          <xdr:col>4</xdr:col>
          <xdr:colOff>180975</xdr:colOff>
          <xdr:row>168</xdr:row>
          <xdr:rowOff>247650</xdr:rowOff>
        </xdr:to>
        <xdr:sp macro="" textlink="">
          <xdr:nvSpPr>
            <xdr:cNvPr id="46" name="Check Box 263" hidden="1">
              <a:extLst>
                <a:ext uri="{63B3BB69-23CF-44E3-9099-C40C66FF867C}">
                  <a14:compatExt spid="_x0000_s76039"/>
                </a:ext>
                <a:ext uri="{FF2B5EF4-FFF2-40B4-BE49-F238E27FC236}">
                  <a16:creationId xmlns:a16="http://schemas.microsoft.com/office/drawing/2014/main" id="{00000000-0008-0000-0100-00002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19050</xdr:rowOff>
        </xdr:to>
        <xdr:sp macro="" textlink="">
          <xdr:nvSpPr>
            <xdr:cNvPr id="47" name="Check Box 265" hidden="1">
              <a:extLst>
                <a:ext uri="{63B3BB69-23CF-44E3-9099-C40C66FF867C}">
                  <a14:compatExt spid="_x0000_s76041"/>
                </a:ext>
                <a:ext uri="{FF2B5EF4-FFF2-40B4-BE49-F238E27FC236}">
                  <a16:creationId xmlns:a16="http://schemas.microsoft.com/office/drawing/2014/main" id="{00000000-0008-0000-0100-00002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19050</xdr:rowOff>
        </xdr:to>
        <xdr:sp macro="" textlink="">
          <xdr:nvSpPr>
            <xdr:cNvPr id="48" name="Check Box 267" hidden="1">
              <a:extLst>
                <a:ext uri="{63B3BB69-23CF-44E3-9099-C40C66FF867C}">
                  <a14:compatExt spid="_x0000_s76043"/>
                </a:ext>
                <a:ext uri="{FF2B5EF4-FFF2-40B4-BE49-F238E27FC236}">
                  <a16:creationId xmlns:a16="http://schemas.microsoft.com/office/drawing/2014/main" id="{00000000-0008-0000-0100-00003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19050</xdr:rowOff>
        </xdr:to>
        <xdr:sp macro="" textlink="">
          <xdr:nvSpPr>
            <xdr:cNvPr id="49" name="Check Box 268" hidden="1">
              <a:extLst>
                <a:ext uri="{63B3BB69-23CF-44E3-9099-C40C66FF867C}">
                  <a14:compatExt spid="_x0000_s76044"/>
                </a:ext>
                <a:ext uri="{FF2B5EF4-FFF2-40B4-BE49-F238E27FC236}">
                  <a16:creationId xmlns:a16="http://schemas.microsoft.com/office/drawing/2014/main" id="{00000000-0008-0000-0100-00003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19050</xdr:rowOff>
        </xdr:to>
        <xdr:sp macro="" textlink="">
          <xdr:nvSpPr>
            <xdr:cNvPr id="50" name="Check Box 269" hidden="1">
              <a:extLst>
                <a:ext uri="{63B3BB69-23CF-44E3-9099-C40C66FF867C}">
                  <a14:compatExt spid="_x0000_s76045"/>
                </a:ext>
                <a:ext uri="{FF2B5EF4-FFF2-40B4-BE49-F238E27FC236}">
                  <a16:creationId xmlns:a16="http://schemas.microsoft.com/office/drawing/2014/main" id="{00000000-0008-0000-0100-00003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47625</xdr:rowOff>
        </xdr:from>
        <xdr:to>
          <xdr:col>4</xdr:col>
          <xdr:colOff>180975</xdr:colOff>
          <xdr:row>173</xdr:row>
          <xdr:rowOff>228600</xdr:rowOff>
        </xdr:to>
        <xdr:sp macro="" textlink="">
          <xdr:nvSpPr>
            <xdr:cNvPr id="51" name="Check Box 270" hidden="1">
              <a:extLst>
                <a:ext uri="{63B3BB69-23CF-44E3-9099-C40C66FF867C}">
                  <a14:compatExt spid="_x0000_s76046"/>
                </a:ext>
                <a:ext uri="{FF2B5EF4-FFF2-40B4-BE49-F238E27FC236}">
                  <a16:creationId xmlns:a16="http://schemas.microsoft.com/office/drawing/2014/main" id="{00000000-0008-0000-0100-00003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19050</xdr:rowOff>
        </xdr:to>
        <xdr:sp macro="" textlink="">
          <xdr:nvSpPr>
            <xdr:cNvPr id="52" name="Check Box 271" hidden="1">
              <a:extLst>
                <a:ext uri="{63B3BB69-23CF-44E3-9099-C40C66FF867C}">
                  <a14:compatExt spid="_x0000_s76047"/>
                </a:ext>
                <a:ext uri="{FF2B5EF4-FFF2-40B4-BE49-F238E27FC236}">
                  <a16:creationId xmlns:a16="http://schemas.microsoft.com/office/drawing/2014/main" id="{00000000-0008-0000-0100-00003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180975</xdr:colOff>
          <xdr:row>176</xdr:row>
          <xdr:rowOff>19050</xdr:rowOff>
        </xdr:to>
        <xdr:sp macro="" textlink="">
          <xdr:nvSpPr>
            <xdr:cNvPr id="53" name="Check Box 272" hidden="1">
              <a:extLst>
                <a:ext uri="{63B3BB69-23CF-44E3-9099-C40C66FF867C}">
                  <a14:compatExt spid="_x0000_s76048"/>
                </a:ext>
                <a:ext uri="{FF2B5EF4-FFF2-40B4-BE49-F238E27FC236}">
                  <a16:creationId xmlns:a16="http://schemas.microsoft.com/office/drawing/2014/main" id="{00000000-0008-0000-0100-00003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47625</xdr:rowOff>
        </xdr:from>
        <xdr:to>
          <xdr:col>4</xdr:col>
          <xdr:colOff>180975</xdr:colOff>
          <xdr:row>176</xdr:row>
          <xdr:rowOff>228600</xdr:rowOff>
        </xdr:to>
        <xdr:sp macro="" textlink="">
          <xdr:nvSpPr>
            <xdr:cNvPr id="54" name="Check Box 273" hidden="1">
              <a:extLst>
                <a:ext uri="{63B3BB69-23CF-44E3-9099-C40C66FF867C}">
                  <a14:compatExt spid="_x0000_s76049"/>
                </a:ext>
                <a:ext uri="{FF2B5EF4-FFF2-40B4-BE49-F238E27FC236}">
                  <a16:creationId xmlns:a16="http://schemas.microsoft.com/office/drawing/2014/main" id="{00000000-0008-0000-0100-00003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257175</xdr:rowOff>
        </xdr:from>
        <xdr:to>
          <xdr:col>4</xdr:col>
          <xdr:colOff>180975</xdr:colOff>
          <xdr:row>178</xdr:row>
          <xdr:rowOff>9525</xdr:rowOff>
        </xdr:to>
        <xdr:sp macro="" textlink="">
          <xdr:nvSpPr>
            <xdr:cNvPr id="55" name="Check Box 274" hidden="1">
              <a:extLst>
                <a:ext uri="{63B3BB69-23CF-44E3-9099-C40C66FF867C}">
                  <a14:compatExt spid="_x0000_s76050"/>
                </a:ext>
                <a:ext uri="{FF2B5EF4-FFF2-40B4-BE49-F238E27FC236}">
                  <a16:creationId xmlns:a16="http://schemas.microsoft.com/office/drawing/2014/main" id="{00000000-0008-0000-0100-00003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161925</xdr:rowOff>
        </xdr:from>
        <xdr:to>
          <xdr:col>4</xdr:col>
          <xdr:colOff>180975</xdr:colOff>
          <xdr:row>179</xdr:row>
          <xdr:rowOff>9525</xdr:rowOff>
        </xdr:to>
        <xdr:sp macro="" textlink="">
          <xdr:nvSpPr>
            <xdr:cNvPr id="56" name="Check Box 275" hidden="1">
              <a:extLst>
                <a:ext uri="{63B3BB69-23CF-44E3-9099-C40C66FF867C}">
                  <a14:compatExt spid="_x0000_s76051"/>
                </a:ext>
                <a:ext uri="{FF2B5EF4-FFF2-40B4-BE49-F238E27FC236}">
                  <a16:creationId xmlns:a16="http://schemas.microsoft.com/office/drawing/2014/main" id="{00000000-0008-0000-0100-00003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161925</xdr:rowOff>
        </xdr:from>
        <xdr:to>
          <xdr:col>4</xdr:col>
          <xdr:colOff>180975</xdr:colOff>
          <xdr:row>180</xdr:row>
          <xdr:rowOff>9525</xdr:rowOff>
        </xdr:to>
        <xdr:sp macro="" textlink="">
          <xdr:nvSpPr>
            <xdr:cNvPr id="57" name="Check Box 276" hidden="1">
              <a:extLst>
                <a:ext uri="{63B3BB69-23CF-44E3-9099-C40C66FF867C}">
                  <a14:compatExt spid="_x0000_s76052"/>
                </a:ext>
                <a:ext uri="{FF2B5EF4-FFF2-40B4-BE49-F238E27FC236}">
                  <a16:creationId xmlns:a16="http://schemas.microsoft.com/office/drawing/2014/main" id="{00000000-0008-0000-0100-00003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19050</xdr:rowOff>
        </xdr:to>
        <xdr:sp macro="" textlink="">
          <xdr:nvSpPr>
            <xdr:cNvPr id="58" name="Check Box 278" hidden="1">
              <a:extLst>
                <a:ext uri="{63B3BB69-23CF-44E3-9099-C40C66FF867C}">
                  <a14:compatExt spid="_x0000_s76054"/>
                </a:ext>
                <a:ext uri="{FF2B5EF4-FFF2-40B4-BE49-F238E27FC236}">
                  <a16:creationId xmlns:a16="http://schemas.microsoft.com/office/drawing/2014/main" id="{00000000-0008-0000-0100-00003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47625</xdr:rowOff>
        </xdr:from>
        <xdr:to>
          <xdr:col>4</xdr:col>
          <xdr:colOff>180975</xdr:colOff>
          <xdr:row>181</xdr:row>
          <xdr:rowOff>228600</xdr:rowOff>
        </xdr:to>
        <xdr:sp macro="" textlink="">
          <xdr:nvSpPr>
            <xdr:cNvPr id="59" name="Check Box 279" hidden="1">
              <a:extLst>
                <a:ext uri="{63B3BB69-23CF-44E3-9099-C40C66FF867C}">
                  <a14:compatExt spid="_x0000_s76055"/>
                </a:ext>
                <a:ext uri="{FF2B5EF4-FFF2-40B4-BE49-F238E27FC236}">
                  <a16:creationId xmlns:a16="http://schemas.microsoft.com/office/drawing/2014/main" id="{00000000-0008-0000-0100-00003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257175</xdr:rowOff>
        </xdr:from>
        <xdr:to>
          <xdr:col>4</xdr:col>
          <xdr:colOff>180975</xdr:colOff>
          <xdr:row>183</xdr:row>
          <xdr:rowOff>9525</xdr:rowOff>
        </xdr:to>
        <xdr:sp macro="" textlink="">
          <xdr:nvSpPr>
            <xdr:cNvPr id="60" name="Check Box 280" hidden="1">
              <a:extLst>
                <a:ext uri="{63B3BB69-23CF-44E3-9099-C40C66FF867C}">
                  <a14:compatExt spid="_x0000_s76056"/>
                </a:ext>
                <a:ext uri="{FF2B5EF4-FFF2-40B4-BE49-F238E27FC236}">
                  <a16:creationId xmlns:a16="http://schemas.microsoft.com/office/drawing/2014/main" id="{00000000-0008-0000-0100-00003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161925</xdr:rowOff>
        </xdr:from>
        <xdr:to>
          <xdr:col>4</xdr:col>
          <xdr:colOff>180975</xdr:colOff>
          <xdr:row>184</xdr:row>
          <xdr:rowOff>9525</xdr:rowOff>
        </xdr:to>
        <xdr:sp macro="" textlink="">
          <xdr:nvSpPr>
            <xdr:cNvPr id="61" name="Check Box 281" hidden="1">
              <a:extLst>
                <a:ext uri="{63B3BB69-23CF-44E3-9099-C40C66FF867C}">
                  <a14:compatExt spid="_x0000_s76057"/>
                </a:ext>
                <a:ext uri="{FF2B5EF4-FFF2-40B4-BE49-F238E27FC236}">
                  <a16:creationId xmlns:a16="http://schemas.microsoft.com/office/drawing/2014/main" id="{00000000-0008-0000-0100-00003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62" name="Check Box 282" hidden="1">
              <a:extLst>
                <a:ext uri="{63B3BB69-23CF-44E3-9099-C40C66FF867C}">
                  <a14:compatExt spid="_x0000_s76058"/>
                </a:ext>
                <a:ext uri="{FF2B5EF4-FFF2-40B4-BE49-F238E27FC236}">
                  <a16:creationId xmlns:a16="http://schemas.microsoft.com/office/drawing/2014/main" id="{00000000-0008-0000-0100-00003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63" name="Check Box 283" hidden="1">
              <a:extLst>
                <a:ext uri="{63B3BB69-23CF-44E3-9099-C40C66FF867C}">
                  <a14:compatExt spid="_x0000_s76059"/>
                </a:ext>
                <a:ext uri="{FF2B5EF4-FFF2-40B4-BE49-F238E27FC236}">
                  <a16:creationId xmlns:a16="http://schemas.microsoft.com/office/drawing/2014/main" id="{00000000-0008-0000-0100-00003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19050</xdr:rowOff>
        </xdr:to>
        <xdr:sp macro="" textlink="">
          <xdr:nvSpPr>
            <xdr:cNvPr id="76160" name="Check Box 284" hidden="1">
              <a:extLst>
                <a:ext uri="{63B3BB69-23CF-44E3-9099-C40C66FF867C}">
                  <a14:compatExt spid="_x0000_s76060"/>
                </a:ext>
                <a:ext uri="{FF2B5EF4-FFF2-40B4-BE49-F238E27FC236}">
                  <a16:creationId xmlns:a16="http://schemas.microsoft.com/office/drawing/2014/main" id="{00000000-0008-0000-0100-00008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161925</xdr:rowOff>
        </xdr:from>
        <xdr:to>
          <xdr:col>4</xdr:col>
          <xdr:colOff>180975</xdr:colOff>
          <xdr:row>188</xdr:row>
          <xdr:rowOff>9525</xdr:rowOff>
        </xdr:to>
        <xdr:sp macro="" textlink="">
          <xdr:nvSpPr>
            <xdr:cNvPr id="76161" name="Check Box 285" hidden="1">
              <a:extLst>
                <a:ext uri="{63B3BB69-23CF-44E3-9099-C40C66FF867C}">
                  <a14:compatExt spid="_x0000_s76061"/>
                </a:ext>
                <a:ext uri="{FF2B5EF4-FFF2-40B4-BE49-F238E27FC236}">
                  <a16:creationId xmlns:a16="http://schemas.microsoft.com/office/drawing/2014/main" id="{00000000-0008-0000-0100-00008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151</xdr:row>
          <xdr:rowOff>0</xdr:rowOff>
        </xdr:from>
        <xdr:to>
          <xdr:col>19</xdr:col>
          <xdr:colOff>38100</xdr:colOff>
          <xdr:row>151</xdr:row>
          <xdr:rowOff>219075</xdr:rowOff>
        </xdr:to>
        <xdr:sp macro="" textlink="">
          <xdr:nvSpPr>
            <xdr:cNvPr id="76162" name="Check Box 295" hidden="1">
              <a:extLst>
                <a:ext uri="{63B3BB69-23CF-44E3-9099-C40C66FF867C}">
                  <a14:compatExt spid="_x0000_s76071"/>
                </a:ext>
                <a:ext uri="{FF2B5EF4-FFF2-40B4-BE49-F238E27FC236}">
                  <a16:creationId xmlns:a16="http://schemas.microsoft.com/office/drawing/2014/main" id="{00000000-0008-0000-0100-00008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28575</xdr:colOff>
          <xdr:row>151</xdr:row>
          <xdr:rowOff>219075</xdr:rowOff>
        </xdr:to>
        <xdr:sp macro="" textlink="">
          <xdr:nvSpPr>
            <xdr:cNvPr id="76163" name="Check Box 297" hidden="1">
              <a:extLst>
                <a:ext uri="{63B3BB69-23CF-44E3-9099-C40C66FF867C}">
                  <a14:compatExt spid="_x0000_s76073"/>
                </a:ext>
                <a:ext uri="{FF2B5EF4-FFF2-40B4-BE49-F238E27FC236}">
                  <a16:creationId xmlns:a16="http://schemas.microsoft.com/office/drawing/2014/main" id="{00000000-0008-0000-0100-00008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219075</xdr:rowOff>
        </xdr:to>
        <xdr:sp macro="" textlink="">
          <xdr:nvSpPr>
            <xdr:cNvPr id="76164" name="Check Box 298" hidden="1">
              <a:extLst>
                <a:ext uri="{63B3BB69-23CF-44E3-9099-C40C66FF867C}">
                  <a14:compatExt spid="_x0000_s76074"/>
                </a:ext>
                <a:ext uri="{FF2B5EF4-FFF2-40B4-BE49-F238E27FC236}">
                  <a16:creationId xmlns:a16="http://schemas.microsoft.com/office/drawing/2014/main" id="{00000000-0008-0000-0100-00008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76165" name="Check Box 312" hidden="1">
              <a:extLst>
                <a:ext uri="{63B3BB69-23CF-44E3-9099-C40C66FF867C}">
                  <a14:compatExt spid="_x0000_s76088"/>
                </a:ext>
                <a:ext uri="{FF2B5EF4-FFF2-40B4-BE49-F238E27FC236}">
                  <a16:creationId xmlns:a16="http://schemas.microsoft.com/office/drawing/2014/main" id="{00000000-0008-0000-0100-00008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166" name="Check Box 313" hidden="1">
              <a:extLst>
                <a:ext uri="{63B3BB69-23CF-44E3-9099-C40C66FF867C}">
                  <a14:compatExt spid="_x0000_s76089"/>
                </a:ext>
                <a:ext uri="{FF2B5EF4-FFF2-40B4-BE49-F238E27FC236}">
                  <a16:creationId xmlns:a16="http://schemas.microsoft.com/office/drawing/2014/main" id="{00000000-0008-0000-0100-00008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66675</xdr:rowOff>
        </xdr:from>
        <xdr:to>
          <xdr:col>14</xdr:col>
          <xdr:colOff>57150</xdr:colOff>
          <xdr:row>148</xdr:row>
          <xdr:rowOff>295275</xdr:rowOff>
        </xdr:to>
        <xdr:sp macro="" textlink="">
          <xdr:nvSpPr>
            <xdr:cNvPr id="76167" name="Check Box 314" hidden="1">
              <a:extLst>
                <a:ext uri="{63B3BB69-23CF-44E3-9099-C40C66FF867C}">
                  <a14:compatExt spid="_x0000_s76090"/>
                </a:ext>
                <a:ext uri="{FF2B5EF4-FFF2-40B4-BE49-F238E27FC236}">
                  <a16:creationId xmlns:a16="http://schemas.microsoft.com/office/drawing/2014/main" id="{00000000-0008-0000-0100-00008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66675</xdr:rowOff>
        </xdr:from>
        <xdr:to>
          <xdr:col>22</xdr:col>
          <xdr:colOff>57150</xdr:colOff>
          <xdr:row>148</xdr:row>
          <xdr:rowOff>295275</xdr:rowOff>
        </xdr:to>
        <xdr:sp macro="" textlink="">
          <xdr:nvSpPr>
            <xdr:cNvPr id="76168" name="Check Box 315" hidden="1">
              <a:extLst>
                <a:ext uri="{63B3BB69-23CF-44E3-9099-C40C66FF867C}">
                  <a14:compatExt spid="_x0000_s76091"/>
                </a:ext>
                <a:ext uri="{FF2B5EF4-FFF2-40B4-BE49-F238E27FC236}">
                  <a16:creationId xmlns:a16="http://schemas.microsoft.com/office/drawing/2014/main" id="{00000000-0008-0000-0100-00008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66675</xdr:rowOff>
        </xdr:from>
        <xdr:to>
          <xdr:col>14</xdr:col>
          <xdr:colOff>57150</xdr:colOff>
          <xdr:row>149</xdr:row>
          <xdr:rowOff>285750</xdr:rowOff>
        </xdr:to>
        <xdr:sp macro="" textlink="">
          <xdr:nvSpPr>
            <xdr:cNvPr id="76169" name="Check Box 316" hidden="1">
              <a:extLst>
                <a:ext uri="{63B3BB69-23CF-44E3-9099-C40C66FF867C}">
                  <a14:compatExt spid="_x0000_s76092"/>
                </a:ext>
                <a:ext uri="{FF2B5EF4-FFF2-40B4-BE49-F238E27FC236}">
                  <a16:creationId xmlns:a16="http://schemas.microsoft.com/office/drawing/2014/main" id="{00000000-0008-0000-0100-00008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149</xdr:row>
          <xdr:rowOff>66675</xdr:rowOff>
        </xdr:from>
        <xdr:to>
          <xdr:col>22</xdr:col>
          <xdr:colOff>66675</xdr:colOff>
          <xdr:row>149</xdr:row>
          <xdr:rowOff>285750</xdr:rowOff>
        </xdr:to>
        <xdr:sp macro="" textlink="">
          <xdr:nvSpPr>
            <xdr:cNvPr id="76170" name="Check Box 317" hidden="1">
              <a:extLst>
                <a:ext uri="{63B3BB69-23CF-44E3-9099-C40C66FF867C}">
                  <a14:compatExt spid="_x0000_s76093"/>
                </a:ext>
                <a:ext uri="{FF2B5EF4-FFF2-40B4-BE49-F238E27FC236}">
                  <a16:creationId xmlns:a16="http://schemas.microsoft.com/office/drawing/2014/main" id="{00000000-0008-0000-0100-00008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76171" name="Check Box 318" hidden="1">
              <a:extLst>
                <a:ext uri="{63B3BB69-23CF-44E3-9099-C40C66FF867C}">
                  <a14:compatExt spid="_x0000_s76094"/>
                </a:ext>
                <a:ext uri="{FF2B5EF4-FFF2-40B4-BE49-F238E27FC236}">
                  <a16:creationId xmlns:a16="http://schemas.microsoft.com/office/drawing/2014/main" id="{00000000-0008-0000-0100-00008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154</xdr:row>
          <xdr:rowOff>190500</xdr:rowOff>
        </xdr:from>
        <xdr:to>
          <xdr:col>21</xdr:col>
          <xdr:colOff>38100</xdr:colOff>
          <xdr:row>156</xdr:row>
          <xdr:rowOff>28575</xdr:rowOff>
        </xdr:to>
        <xdr:sp macro="" textlink="">
          <xdr:nvSpPr>
            <xdr:cNvPr id="76172" name="Check Box 332" hidden="1">
              <a:extLst>
                <a:ext uri="{63B3BB69-23CF-44E3-9099-C40C66FF867C}">
                  <a14:compatExt spid="_x0000_s76108"/>
                </a:ext>
                <a:ext uri="{FF2B5EF4-FFF2-40B4-BE49-F238E27FC236}">
                  <a16:creationId xmlns:a16="http://schemas.microsoft.com/office/drawing/2014/main" id="{00000000-0008-0000-0100-00008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76173" name="Check Box 333" hidden="1">
              <a:extLst>
                <a:ext uri="{63B3BB69-23CF-44E3-9099-C40C66FF867C}">
                  <a14:compatExt spid="_x0000_s76109"/>
                </a:ext>
                <a:ext uri="{FF2B5EF4-FFF2-40B4-BE49-F238E27FC236}">
                  <a16:creationId xmlns:a16="http://schemas.microsoft.com/office/drawing/2014/main" id="{00000000-0008-0000-0100-00008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28575</xdr:rowOff>
        </xdr:to>
        <xdr:sp macro="" textlink="">
          <xdr:nvSpPr>
            <xdr:cNvPr id="76174" name="Check Box 337" hidden="1">
              <a:extLst>
                <a:ext uri="{63B3BB69-23CF-44E3-9099-C40C66FF867C}">
                  <a14:compatExt spid="_x0000_s76113"/>
                </a:ext>
                <a:ext uri="{FF2B5EF4-FFF2-40B4-BE49-F238E27FC236}">
                  <a16:creationId xmlns:a16="http://schemas.microsoft.com/office/drawing/2014/main" id="{00000000-0008-0000-0100-00008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28575</xdr:rowOff>
        </xdr:from>
        <xdr:to>
          <xdr:col>1</xdr:col>
          <xdr:colOff>133350</xdr:colOff>
          <xdr:row>47</xdr:row>
          <xdr:rowOff>304800</xdr:rowOff>
        </xdr:to>
        <xdr:sp macro="" textlink="">
          <xdr:nvSpPr>
            <xdr:cNvPr id="76175" name="Check Box 363" hidden="1">
              <a:extLst>
                <a:ext uri="{63B3BB69-23CF-44E3-9099-C40C66FF867C}">
                  <a14:compatExt spid="_x0000_s76139"/>
                </a:ext>
                <a:ext uri="{FF2B5EF4-FFF2-40B4-BE49-F238E27FC236}">
                  <a16:creationId xmlns:a16="http://schemas.microsoft.com/office/drawing/2014/main" id="{00000000-0008-0000-0100-00008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28575</xdr:colOff>
          <xdr:row>109</xdr:row>
          <xdr:rowOff>47625</xdr:rowOff>
        </xdr:to>
        <xdr:sp macro="" textlink="">
          <xdr:nvSpPr>
            <xdr:cNvPr id="76176" name="Check Box 368" hidden="1">
              <a:extLst>
                <a:ext uri="{63B3BB69-23CF-44E3-9099-C40C66FF867C}">
                  <a14:compatExt spid="_x0000_s76144"/>
                </a:ext>
                <a:ext uri="{FF2B5EF4-FFF2-40B4-BE49-F238E27FC236}">
                  <a16:creationId xmlns:a16="http://schemas.microsoft.com/office/drawing/2014/main" id="{00000000-0008-0000-0100-00009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47625</xdr:rowOff>
        </xdr:from>
        <xdr:to>
          <xdr:col>3</xdr:col>
          <xdr:colOff>28575</xdr:colOff>
          <xdr:row>109</xdr:row>
          <xdr:rowOff>295275</xdr:rowOff>
        </xdr:to>
        <xdr:sp macro="" textlink="">
          <xdr:nvSpPr>
            <xdr:cNvPr id="76177" name="Check Box 369" hidden="1">
              <a:extLst>
                <a:ext uri="{63B3BB69-23CF-44E3-9099-C40C66FF867C}">
                  <a14:compatExt spid="_x0000_s76145"/>
                </a:ext>
                <a:ext uri="{FF2B5EF4-FFF2-40B4-BE49-F238E27FC236}">
                  <a16:creationId xmlns:a16="http://schemas.microsoft.com/office/drawing/2014/main" id="{00000000-0008-0000-0100-00009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314325</xdr:rowOff>
        </xdr:from>
        <xdr:to>
          <xdr:col>3</xdr:col>
          <xdr:colOff>28575</xdr:colOff>
          <xdr:row>111</xdr:row>
          <xdr:rowOff>9525</xdr:rowOff>
        </xdr:to>
        <xdr:sp macro="" textlink="">
          <xdr:nvSpPr>
            <xdr:cNvPr id="76178" name="Check Box 370" hidden="1">
              <a:extLst>
                <a:ext uri="{63B3BB69-23CF-44E3-9099-C40C66FF867C}">
                  <a14:compatExt spid="_x0000_s76146"/>
                </a:ext>
                <a:ext uri="{FF2B5EF4-FFF2-40B4-BE49-F238E27FC236}">
                  <a16:creationId xmlns:a16="http://schemas.microsoft.com/office/drawing/2014/main" id="{00000000-0008-0000-0100-00009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28575</xdr:colOff>
          <xdr:row>108</xdr:row>
          <xdr:rowOff>47625</xdr:rowOff>
        </xdr:to>
        <xdr:sp macro="" textlink="">
          <xdr:nvSpPr>
            <xdr:cNvPr id="76179" name="Check Box 414" hidden="1">
              <a:extLst>
                <a:ext uri="{63B3BB69-23CF-44E3-9099-C40C66FF867C}">
                  <a14:compatExt spid="_x0000_s76190"/>
                </a:ext>
                <a:ext uri="{FF2B5EF4-FFF2-40B4-BE49-F238E27FC236}">
                  <a16:creationId xmlns:a16="http://schemas.microsoft.com/office/drawing/2014/main" id="{00000000-0008-0000-0100-00009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180" name="Check Box 442" hidden="1">
              <a:extLst>
                <a:ext uri="{63B3BB69-23CF-44E3-9099-C40C66FF867C}">
                  <a14:compatExt spid="_x0000_s76218"/>
                </a:ext>
                <a:ext uri="{FF2B5EF4-FFF2-40B4-BE49-F238E27FC236}">
                  <a16:creationId xmlns:a16="http://schemas.microsoft.com/office/drawing/2014/main" id="{00000000-0008-0000-0100-00009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181" name="Check Box 443" hidden="1">
              <a:extLst>
                <a:ext uri="{63B3BB69-23CF-44E3-9099-C40C66FF867C}">
                  <a14:compatExt spid="_x0000_s76219"/>
                </a:ext>
                <a:ext uri="{FF2B5EF4-FFF2-40B4-BE49-F238E27FC236}">
                  <a16:creationId xmlns:a16="http://schemas.microsoft.com/office/drawing/2014/main" id="{00000000-0008-0000-0100-00009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182" name="Check Box 444" hidden="1">
              <a:extLst>
                <a:ext uri="{63B3BB69-23CF-44E3-9099-C40C66FF867C}">
                  <a14:compatExt spid="_x0000_s76220"/>
                </a:ext>
                <a:ext uri="{FF2B5EF4-FFF2-40B4-BE49-F238E27FC236}">
                  <a16:creationId xmlns:a16="http://schemas.microsoft.com/office/drawing/2014/main" id="{00000000-0008-0000-0100-00009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183" name="Check Box 445" hidden="1">
              <a:extLst>
                <a:ext uri="{63B3BB69-23CF-44E3-9099-C40C66FF867C}">
                  <a14:compatExt spid="_x0000_s76221"/>
                </a:ext>
                <a:ext uri="{FF2B5EF4-FFF2-40B4-BE49-F238E27FC236}">
                  <a16:creationId xmlns:a16="http://schemas.microsoft.com/office/drawing/2014/main" id="{00000000-0008-0000-0100-00009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184" name="Check Box 446" hidden="1">
              <a:extLst>
                <a:ext uri="{63B3BB69-23CF-44E3-9099-C40C66FF867C}">
                  <a14:compatExt spid="_x0000_s76222"/>
                </a:ext>
                <a:ext uri="{FF2B5EF4-FFF2-40B4-BE49-F238E27FC236}">
                  <a16:creationId xmlns:a16="http://schemas.microsoft.com/office/drawing/2014/main" id="{00000000-0008-0000-0100-00009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185" name="Check Box 447" hidden="1">
              <a:extLst>
                <a:ext uri="{63B3BB69-23CF-44E3-9099-C40C66FF867C}">
                  <a14:compatExt spid="_x0000_s76223"/>
                </a:ext>
                <a:ext uri="{FF2B5EF4-FFF2-40B4-BE49-F238E27FC236}">
                  <a16:creationId xmlns:a16="http://schemas.microsoft.com/office/drawing/2014/main" id="{00000000-0008-0000-0100-00009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69</xdr:row>
          <xdr:rowOff>0</xdr:rowOff>
        </xdr:from>
        <xdr:to>
          <xdr:col>33</xdr:col>
          <xdr:colOff>0</xdr:colOff>
          <xdr:row>69</xdr:row>
          <xdr:rowOff>276225</xdr:rowOff>
        </xdr:to>
        <xdr:sp macro="" textlink="">
          <xdr:nvSpPr>
            <xdr:cNvPr id="76186" name="Check Box 495" hidden="1">
              <a:extLst>
                <a:ext uri="{63B3BB69-23CF-44E3-9099-C40C66FF867C}">
                  <a14:compatExt spid="_x0000_s76271"/>
                </a:ext>
                <a:ext uri="{FF2B5EF4-FFF2-40B4-BE49-F238E27FC236}">
                  <a16:creationId xmlns:a16="http://schemas.microsoft.com/office/drawing/2014/main" id="{00000000-0008-0000-0100-00009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187" name="Check Box 496" hidden="1">
              <a:extLst>
                <a:ext uri="{63B3BB69-23CF-44E3-9099-C40C66FF867C}">
                  <a14:compatExt spid="_x0000_s76272"/>
                </a:ext>
                <a:ext uri="{FF2B5EF4-FFF2-40B4-BE49-F238E27FC236}">
                  <a16:creationId xmlns:a16="http://schemas.microsoft.com/office/drawing/2014/main" id="{00000000-0008-0000-0100-00009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2.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2"/>
  <sheetViews>
    <sheetView showGridLines="0" tabSelected="1" view="pageBreakPreview" zoomScale="90" zoomScaleNormal="100" zoomScaleSheetLayoutView="90" workbookViewId="0"/>
  </sheetViews>
  <sheetFormatPr defaultRowHeight="20.100000000000001" customHeight="1" x14ac:dyDescent="0.15"/>
  <cols>
    <col min="1" max="1" width="4.75" style="192" customWidth="1"/>
    <col min="2" max="2" width="11" style="192" customWidth="1"/>
    <col min="3" max="12" width="2.625" style="192" customWidth="1"/>
    <col min="13" max="17" width="4.25" style="192" customWidth="1"/>
    <col min="18" max="22" width="2.625" style="192" customWidth="1"/>
    <col min="23" max="23" width="12.75" style="192" customWidth="1"/>
    <col min="24" max="24" width="25" style="192" customWidth="1"/>
    <col min="25" max="25" width="22.5" style="192" customWidth="1"/>
    <col min="26" max="26" width="21.875" style="192" customWidth="1"/>
    <col min="27" max="27" width="14.75" style="192" bestFit="1" customWidth="1"/>
    <col min="28" max="28" width="20.875" style="192" customWidth="1"/>
    <col min="29" max="29" width="9" style="192" hidden="1" customWidth="1"/>
    <col min="30" max="31" width="9" style="192" customWidth="1"/>
    <col min="32" max="16384" width="9" style="192"/>
  </cols>
  <sheetData>
    <row r="1" spans="1:29" ht="20.100000000000001" customHeight="1" x14ac:dyDescent="0.15">
      <c r="A1" s="191" t="s">
        <v>233</v>
      </c>
      <c r="AC1" s="192" t="s">
        <v>92</v>
      </c>
    </row>
    <row r="2" spans="1:29" ht="9" customHeight="1" x14ac:dyDescent="0.15">
      <c r="A2" s="193"/>
    </row>
    <row r="3" spans="1:29" ht="20.100000000000001" customHeight="1" x14ac:dyDescent="0.15">
      <c r="A3" s="194" t="s">
        <v>362</v>
      </c>
      <c r="B3" s="195"/>
      <c r="C3" s="195"/>
      <c r="D3" s="195"/>
      <c r="E3" s="195"/>
      <c r="F3" s="195"/>
      <c r="G3" s="195"/>
      <c r="H3" s="195"/>
      <c r="I3" s="195"/>
      <c r="J3" s="195"/>
      <c r="K3" s="195"/>
      <c r="L3" s="195"/>
      <c r="M3" s="195"/>
      <c r="N3" s="195"/>
      <c r="O3" s="195"/>
      <c r="P3" s="195"/>
      <c r="Q3" s="195"/>
      <c r="R3" s="195"/>
      <c r="S3" s="195"/>
      <c r="T3" s="195"/>
      <c r="U3" s="195"/>
      <c r="V3" s="195"/>
      <c r="W3" s="195"/>
      <c r="X3" s="195"/>
      <c r="Y3" s="195"/>
      <c r="Z3" s="195"/>
      <c r="AA3" s="195"/>
    </row>
    <row r="4" spans="1:29" s="196" customFormat="1" ht="37.5" customHeight="1" x14ac:dyDescent="0.15">
      <c r="A4" s="692" t="s">
        <v>465</v>
      </c>
      <c r="B4" s="692"/>
      <c r="C4" s="692"/>
      <c r="D4" s="692"/>
      <c r="E4" s="692"/>
      <c r="F4" s="692"/>
      <c r="G4" s="692"/>
      <c r="H4" s="692"/>
      <c r="I4" s="692"/>
      <c r="J4" s="692"/>
      <c r="K4" s="692"/>
      <c r="L4" s="692"/>
      <c r="M4" s="692"/>
      <c r="N4" s="692"/>
      <c r="O4" s="692"/>
      <c r="P4" s="692"/>
      <c r="Q4" s="692"/>
      <c r="R4" s="692"/>
      <c r="S4" s="692"/>
      <c r="T4" s="692"/>
      <c r="U4" s="692"/>
      <c r="V4" s="692"/>
      <c r="W4" s="692"/>
      <c r="X4" s="692"/>
      <c r="Y4" s="692"/>
      <c r="Z4" s="692"/>
      <c r="AA4" s="692"/>
    </row>
    <row r="5" spans="1:29" ht="6" customHeight="1" x14ac:dyDescent="0.15">
      <c r="A5" s="194"/>
      <c r="B5" s="195"/>
      <c r="C5" s="195"/>
      <c r="D5" s="195"/>
      <c r="E5" s="195"/>
      <c r="F5" s="195"/>
      <c r="G5" s="195"/>
      <c r="H5" s="195"/>
      <c r="I5" s="195"/>
      <c r="J5" s="195"/>
      <c r="K5" s="195"/>
      <c r="L5" s="195"/>
      <c r="M5" s="195"/>
      <c r="N5" s="195"/>
      <c r="O5" s="195"/>
      <c r="P5" s="195"/>
      <c r="Q5" s="195"/>
      <c r="R5" s="195"/>
      <c r="S5" s="195"/>
      <c r="T5" s="195"/>
      <c r="U5" s="195"/>
      <c r="V5" s="195"/>
      <c r="W5" s="195"/>
      <c r="X5" s="195"/>
      <c r="Y5" s="195"/>
      <c r="Z5" s="195"/>
      <c r="AA5" s="195"/>
    </row>
    <row r="6" spans="1:29" ht="20.100000000000001" customHeight="1" x14ac:dyDescent="0.15">
      <c r="A6" s="194" t="s">
        <v>436</v>
      </c>
      <c r="B6" s="195"/>
      <c r="C6" s="195"/>
      <c r="D6" s="195"/>
      <c r="E6" s="195"/>
      <c r="F6" s="195"/>
      <c r="G6" s="195"/>
      <c r="H6" s="195"/>
      <c r="I6" s="195"/>
      <c r="J6" s="195"/>
      <c r="K6" s="195"/>
      <c r="L6" s="195"/>
      <c r="M6" s="195"/>
      <c r="N6" s="195"/>
      <c r="O6" s="195"/>
      <c r="P6" s="195"/>
      <c r="Q6" s="195"/>
      <c r="R6" s="195"/>
      <c r="S6" s="195"/>
      <c r="T6" s="195"/>
      <c r="U6" s="195"/>
      <c r="V6" s="195"/>
      <c r="W6" s="195"/>
      <c r="X6" s="195"/>
      <c r="Y6" s="195"/>
      <c r="Z6" s="195"/>
      <c r="AA6" s="195"/>
    </row>
    <row r="7" spans="1:29" ht="12" customHeight="1" x14ac:dyDescent="0.15">
      <c r="A7" s="197"/>
      <c r="B7" s="195"/>
      <c r="C7" s="195"/>
      <c r="D7" s="195"/>
      <c r="E7" s="195"/>
      <c r="F7" s="195"/>
      <c r="G7" s="195"/>
      <c r="H7" s="195"/>
      <c r="I7" s="195"/>
      <c r="J7" s="195"/>
      <c r="K7" s="195"/>
      <c r="L7" s="195"/>
      <c r="M7" s="195"/>
      <c r="N7" s="195"/>
      <c r="O7" s="195"/>
      <c r="P7" s="195"/>
      <c r="Q7" s="195"/>
      <c r="R7" s="195"/>
      <c r="S7" s="195"/>
      <c r="T7" s="195"/>
      <c r="U7" s="195"/>
      <c r="V7" s="195"/>
      <c r="W7" s="195"/>
      <c r="X7" s="195"/>
      <c r="Y7" s="195"/>
      <c r="Z7" s="195"/>
      <c r="AA7" s="195"/>
    </row>
    <row r="8" spans="1:29" ht="20.100000000000001" customHeight="1" x14ac:dyDescent="0.15">
      <c r="A8" s="194"/>
      <c r="B8" s="195"/>
      <c r="C8" s="195"/>
      <c r="D8" s="195"/>
      <c r="E8" s="195"/>
      <c r="F8" s="195"/>
      <c r="G8" s="195"/>
      <c r="H8" s="195"/>
      <c r="I8" s="195"/>
      <c r="J8" s="195"/>
      <c r="K8" s="195"/>
      <c r="L8" s="195"/>
      <c r="M8" s="195"/>
      <c r="N8" s="195"/>
      <c r="O8" s="195"/>
      <c r="P8" s="195"/>
      <c r="Q8" s="195"/>
      <c r="R8" s="195"/>
      <c r="S8" s="195"/>
      <c r="T8" s="195"/>
      <c r="U8" s="195"/>
      <c r="V8" s="195"/>
      <c r="W8" s="195"/>
      <c r="X8" s="195"/>
      <c r="Y8" s="195"/>
      <c r="Z8" s="195"/>
      <c r="AA8" s="195"/>
    </row>
    <row r="9" spans="1:29" ht="20.100000000000001" customHeight="1" x14ac:dyDescent="0.15">
      <c r="A9" s="194"/>
      <c r="B9" s="195"/>
      <c r="C9" s="195"/>
      <c r="D9" s="195"/>
      <c r="E9" s="195"/>
      <c r="F9" s="195"/>
      <c r="G9" s="195"/>
      <c r="H9" s="195"/>
      <c r="I9" s="195"/>
      <c r="J9" s="195"/>
      <c r="K9" s="195"/>
      <c r="L9" s="195"/>
      <c r="M9" s="195"/>
      <c r="N9" s="195"/>
      <c r="O9" s="195"/>
      <c r="P9" s="195"/>
      <c r="Q9" s="195"/>
      <c r="R9" s="195"/>
      <c r="S9" s="195"/>
      <c r="T9" s="195"/>
      <c r="U9" s="195"/>
      <c r="V9" s="195"/>
      <c r="W9" s="195"/>
      <c r="X9" s="195"/>
      <c r="Y9" s="195"/>
      <c r="Z9" s="195"/>
      <c r="AA9" s="195"/>
    </row>
    <row r="10" spans="1:29" ht="20.100000000000001" customHeight="1" x14ac:dyDescent="0.15">
      <c r="A10" s="194"/>
      <c r="B10" s="195"/>
      <c r="C10" s="195"/>
      <c r="D10" s="195"/>
      <c r="E10" s="195"/>
      <c r="F10" s="195"/>
      <c r="G10" s="195"/>
      <c r="H10" s="195"/>
      <c r="I10" s="195"/>
      <c r="J10" s="195"/>
      <c r="K10" s="195"/>
      <c r="L10" s="195"/>
      <c r="M10" s="195"/>
      <c r="N10" s="195"/>
      <c r="O10" s="195"/>
      <c r="P10" s="195"/>
      <c r="Q10" s="195"/>
      <c r="R10" s="195"/>
      <c r="S10" s="195"/>
      <c r="T10" s="195"/>
      <c r="U10" s="195"/>
      <c r="V10" s="195"/>
      <c r="W10" s="195"/>
      <c r="X10" s="195"/>
      <c r="Y10" s="195"/>
      <c r="Z10" s="195"/>
      <c r="AA10" s="195"/>
    </row>
    <row r="11" spans="1:29" ht="20.100000000000001" customHeight="1" x14ac:dyDescent="0.15">
      <c r="A11" s="194"/>
      <c r="B11" s="195"/>
      <c r="C11" s="195"/>
      <c r="D11" s="195"/>
      <c r="E11" s="195"/>
      <c r="F11" s="195"/>
      <c r="G11" s="195"/>
      <c r="H11" s="195"/>
      <c r="I11" s="195"/>
      <c r="J11" s="195"/>
      <c r="K11" s="195"/>
      <c r="L11" s="195"/>
      <c r="M11" s="195"/>
      <c r="N11" s="195"/>
      <c r="O11" s="195"/>
      <c r="P11" s="195"/>
      <c r="Q11" s="195"/>
      <c r="R11" s="195"/>
      <c r="S11" s="195"/>
      <c r="T11" s="195"/>
      <c r="U11" s="195"/>
      <c r="V11" s="195"/>
      <c r="W11" s="195"/>
      <c r="X11" s="195"/>
      <c r="Y11" s="195"/>
      <c r="Z11" s="195"/>
      <c r="AA11" s="195"/>
    </row>
    <row r="12" spans="1:29" ht="20.100000000000001" customHeight="1" x14ac:dyDescent="0.15">
      <c r="A12" s="194"/>
      <c r="B12" s="195"/>
      <c r="C12" s="195"/>
      <c r="D12" s="195"/>
      <c r="E12" s="195"/>
      <c r="F12" s="195"/>
      <c r="G12" s="195"/>
      <c r="H12" s="195"/>
      <c r="I12" s="195"/>
      <c r="J12" s="195"/>
      <c r="K12" s="195"/>
      <c r="L12" s="195"/>
      <c r="M12" s="195"/>
      <c r="N12" s="195"/>
      <c r="O12" s="195"/>
      <c r="P12" s="195"/>
      <c r="Q12" s="195"/>
      <c r="R12" s="195"/>
      <c r="S12" s="195"/>
      <c r="T12" s="195"/>
      <c r="U12" s="195"/>
      <c r="V12" s="195"/>
      <c r="W12" s="195"/>
      <c r="X12" s="195"/>
      <c r="Y12" s="195"/>
      <c r="Z12" s="195"/>
      <c r="AA12" s="195"/>
    </row>
    <row r="13" spans="1:29" ht="20.100000000000001" customHeight="1" x14ac:dyDescent="0.15">
      <c r="A13" s="194"/>
      <c r="B13" s="195"/>
      <c r="C13" s="195"/>
      <c r="D13" s="195"/>
      <c r="E13" s="195"/>
      <c r="F13" s="195"/>
      <c r="G13" s="195"/>
      <c r="H13" s="195"/>
      <c r="I13" s="195"/>
      <c r="J13" s="195"/>
      <c r="K13" s="195"/>
      <c r="L13" s="195"/>
      <c r="M13" s="195"/>
      <c r="N13" s="195"/>
      <c r="O13" s="195"/>
      <c r="P13" s="195"/>
      <c r="Q13" s="195"/>
      <c r="R13" s="195"/>
      <c r="S13" s="195"/>
      <c r="T13" s="195"/>
      <c r="U13" s="195"/>
      <c r="V13" s="195"/>
      <c r="W13" s="195"/>
      <c r="X13" s="195"/>
      <c r="Y13" s="195"/>
      <c r="Z13" s="195"/>
      <c r="AA13" s="195"/>
    </row>
    <row r="14" spans="1:29" ht="13.5" customHeight="1" x14ac:dyDescent="0.15">
      <c r="A14" s="194"/>
      <c r="B14" s="195"/>
      <c r="C14" s="195"/>
      <c r="D14" s="195"/>
      <c r="E14" s="195"/>
      <c r="F14" s="195"/>
      <c r="G14" s="195"/>
      <c r="H14" s="195"/>
      <c r="I14" s="195"/>
      <c r="J14" s="195"/>
      <c r="K14" s="195"/>
      <c r="L14" s="195"/>
      <c r="M14" s="195"/>
      <c r="N14" s="195"/>
      <c r="O14" s="195"/>
      <c r="P14" s="195"/>
      <c r="Q14" s="195"/>
      <c r="R14" s="195"/>
      <c r="S14" s="195"/>
      <c r="T14" s="195"/>
      <c r="U14" s="195"/>
      <c r="V14" s="195"/>
      <c r="W14" s="195"/>
      <c r="X14" s="195"/>
      <c r="Y14" s="195"/>
      <c r="Z14" s="195"/>
      <c r="AA14" s="195"/>
    </row>
    <row r="15" spans="1:29" ht="35.25" customHeight="1" x14ac:dyDescent="0.15">
      <c r="A15" s="693" t="s">
        <v>433</v>
      </c>
      <c r="B15" s="693"/>
      <c r="C15" s="693"/>
      <c r="D15" s="693"/>
      <c r="E15" s="693"/>
      <c r="F15" s="693"/>
      <c r="G15" s="693"/>
      <c r="H15" s="693"/>
      <c r="I15" s="693"/>
      <c r="J15" s="693"/>
      <c r="K15" s="693"/>
      <c r="L15" s="693"/>
      <c r="M15" s="693"/>
      <c r="N15" s="693"/>
      <c r="O15" s="693"/>
      <c r="P15" s="693"/>
      <c r="Q15" s="693"/>
      <c r="R15" s="693"/>
      <c r="S15" s="693"/>
      <c r="T15" s="693"/>
      <c r="U15" s="693"/>
      <c r="V15" s="693"/>
      <c r="W15" s="693"/>
      <c r="X15" s="693"/>
      <c r="Y15" s="693"/>
      <c r="Z15" s="693"/>
      <c r="AA15" s="693"/>
    </row>
    <row r="16" spans="1:29" ht="13.5" customHeight="1" x14ac:dyDescent="0.15">
      <c r="A16" s="194"/>
      <c r="B16" s="195"/>
      <c r="C16" s="195"/>
      <c r="D16" s="195"/>
      <c r="E16" s="195"/>
      <c r="F16" s="195"/>
      <c r="G16" s="195"/>
      <c r="H16" s="195"/>
      <c r="I16" s="195"/>
      <c r="J16" s="195"/>
      <c r="K16" s="195"/>
      <c r="L16" s="195"/>
      <c r="M16" s="195"/>
      <c r="N16" s="195"/>
      <c r="O16" s="195"/>
      <c r="P16" s="195"/>
      <c r="Q16" s="195"/>
      <c r="R16" s="195"/>
      <c r="S16" s="195"/>
      <c r="T16" s="195"/>
      <c r="U16" s="195"/>
      <c r="V16" s="195"/>
      <c r="W16" s="195"/>
      <c r="X16" s="195"/>
      <c r="Y16" s="195"/>
      <c r="Z16" s="195"/>
      <c r="AA16" s="195"/>
    </row>
    <row r="17" spans="1:27" ht="13.5" customHeight="1" x14ac:dyDescent="0.15">
      <c r="A17" s="194"/>
      <c r="B17" s="195"/>
      <c r="C17" s="195"/>
      <c r="D17" s="195"/>
      <c r="E17" s="195"/>
      <c r="F17" s="195"/>
      <c r="G17" s="195"/>
      <c r="H17" s="195"/>
      <c r="I17" s="195"/>
      <c r="J17" s="195"/>
      <c r="K17" s="195"/>
      <c r="L17" s="195"/>
      <c r="M17" s="195"/>
      <c r="N17" s="195"/>
      <c r="O17" s="195"/>
      <c r="P17" s="195"/>
      <c r="Q17" s="195"/>
      <c r="R17" s="195"/>
      <c r="S17" s="195"/>
      <c r="T17" s="195"/>
      <c r="U17" s="195"/>
      <c r="V17" s="195"/>
      <c r="W17" s="195"/>
      <c r="X17" s="195"/>
      <c r="Y17" s="195"/>
      <c r="Z17" s="195"/>
      <c r="AA17" s="195"/>
    </row>
    <row r="18" spans="1:27" ht="13.5" customHeight="1" x14ac:dyDescent="0.15">
      <c r="A18" s="194"/>
      <c r="B18" s="195"/>
      <c r="C18" s="195"/>
      <c r="D18" s="195"/>
      <c r="E18" s="195"/>
      <c r="F18" s="195"/>
      <c r="G18" s="195"/>
      <c r="H18" s="195"/>
      <c r="I18" s="195"/>
      <c r="J18" s="195"/>
      <c r="K18" s="195"/>
      <c r="L18" s="195"/>
      <c r="M18" s="195"/>
      <c r="N18" s="195"/>
      <c r="O18" s="195"/>
      <c r="P18" s="195"/>
      <c r="Q18" s="195"/>
      <c r="R18" s="195"/>
      <c r="S18" s="195"/>
      <c r="T18" s="195"/>
      <c r="U18" s="195"/>
      <c r="V18" s="195"/>
      <c r="W18" s="195"/>
      <c r="X18" s="195"/>
      <c r="Y18" s="195"/>
      <c r="Z18" s="195"/>
      <c r="AA18" s="195"/>
    </row>
    <row r="19" spans="1:27" ht="13.5" customHeight="1" x14ac:dyDescent="0.15">
      <c r="A19" s="194"/>
      <c r="B19" s="195"/>
      <c r="C19" s="195"/>
      <c r="D19" s="195"/>
      <c r="E19" s="195"/>
      <c r="F19" s="195"/>
      <c r="G19" s="195"/>
      <c r="H19" s="195"/>
      <c r="I19" s="195"/>
      <c r="J19" s="195"/>
      <c r="K19" s="195"/>
      <c r="L19" s="195"/>
      <c r="M19" s="195"/>
      <c r="N19" s="195"/>
      <c r="O19" s="195"/>
      <c r="P19" s="195"/>
      <c r="Q19" s="195"/>
      <c r="R19" s="195"/>
      <c r="S19" s="195"/>
      <c r="T19" s="195"/>
      <c r="U19" s="195"/>
      <c r="V19" s="195"/>
      <c r="W19" s="195"/>
      <c r="X19" s="195"/>
      <c r="Y19" s="195"/>
      <c r="Z19" s="195"/>
      <c r="AA19" s="195"/>
    </row>
    <row r="20" spans="1:27" ht="13.5" customHeight="1" x14ac:dyDescent="0.15">
      <c r="A20" s="194"/>
      <c r="B20" s="195"/>
      <c r="C20" s="195"/>
      <c r="D20" s="195"/>
      <c r="E20" s="195"/>
      <c r="F20" s="195"/>
      <c r="G20" s="195"/>
      <c r="H20" s="195"/>
      <c r="I20" s="195"/>
      <c r="J20" s="195"/>
      <c r="K20" s="195"/>
      <c r="L20" s="195"/>
      <c r="M20" s="195"/>
      <c r="N20" s="195"/>
      <c r="O20" s="195"/>
      <c r="P20" s="195"/>
      <c r="Q20" s="195"/>
      <c r="R20" s="195"/>
      <c r="S20" s="195"/>
      <c r="T20" s="195"/>
      <c r="U20" s="195"/>
      <c r="V20" s="195"/>
      <c r="W20" s="195"/>
      <c r="X20" s="195"/>
      <c r="Y20" s="195"/>
      <c r="Z20" s="195"/>
      <c r="AA20" s="195"/>
    </row>
    <row r="21" spans="1:27" ht="13.5" customHeight="1" x14ac:dyDescent="0.15">
      <c r="A21" s="194"/>
      <c r="B21" s="195"/>
      <c r="C21" s="195"/>
      <c r="D21" s="195"/>
      <c r="E21" s="195"/>
      <c r="F21" s="195"/>
      <c r="G21" s="195"/>
      <c r="H21" s="195"/>
      <c r="I21" s="195"/>
      <c r="J21" s="195"/>
      <c r="K21" s="195"/>
      <c r="L21" s="195"/>
      <c r="M21" s="195"/>
      <c r="N21" s="195"/>
      <c r="O21" s="195"/>
      <c r="P21" s="195"/>
      <c r="Q21" s="195"/>
      <c r="R21" s="195"/>
      <c r="S21" s="195"/>
      <c r="T21" s="195"/>
      <c r="U21" s="195"/>
      <c r="V21" s="195"/>
      <c r="W21" s="195"/>
      <c r="X21" s="195"/>
      <c r="Y21" s="195"/>
      <c r="Z21" s="195"/>
      <c r="AA21" s="195"/>
    </row>
    <row r="22" spans="1:27" ht="13.5" customHeight="1" x14ac:dyDescent="0.15">
      <c r="A22" s="194"/>
      <c r="B22" s="195"/>
      <c r="C22" s="195"/>
      <c r="D22" s="195"/>
      <c r="E22" s="195"/>
      <c r="F22" s="195"/>
      <c r="G22" s="195"/>
      <c r="H22" s="195"/>
      <c r="I22" s="195"/>
      <c r="J22" s="195"/>
      <c r="K22" s="195"/>
      <c r="L22" s="195"/>
      <c r="M22" s="195"/>
      <c r="N22" s="195"/>
      <c r="O22" s="195"/>
      <c r="P22" s="195"/>
      <c r="Q22" s="195"/>
      <c r="R22" s="195"/>
      <c r="S22" s="195"/>
      <c r="T22" s="195"/>
      <c r="U22" s="195"/>
      <c r="V22" s="195"/>
      <c r="W22" s="195"/>
      <c r="X22" s="195"/>
      <c r="Y22" s="195"/>
      <c r="Z22" s="195"/>
      <c r="AA22" s="195"/>
    </row>
    <row r="23" spans="1:27" ht="13.5" customHeight="1" x14ac:dyDescent="0.15">
      <c r="A23" s="194"/>
      <c r="B23" s="195"/>
      <c r="C23" s="195"/>
      <c r="D23" s="195"/>
      <c r="E23" s="195"/>
      <c r="F23" s="195"/>
      <c r="G23" s="195"/>
      <c r="H23" s="195"/>
      <c r="I23" s="195"/>
      <c r="J23" s="195"/>
      <c r="K23" s="195"/>
      <c r="L23" s="195"/>
      <c r="M23" s="195"/>
      <c r="N23" s="195"/>
      <c r="O23" s="195"/>
      <c r="P23" s="195"/>
      <c r="Q23" s="195"/>
      <c r="R23" s="195"/>
      <c r="S23" s="195"/>
      <c r="T23" s="195"/>
      <c r="U23" s="195"/>
      <c r="V23" s="195"/>
      <c r="W23" s="195"/>
      <c r="X23" s="195"/>
      <c r="Y23" s="195"/>
      <c r="Z23" s="195"/>
      <c r="AA23" s="195"/>
    </row>
    <row r="24" spans="1:27" ht="13.5" customHeight="1" x14ac:dyDescent="0.15">
      <c r="A24" s="194"/>
      <c r="B24" s="195"/>
      <c r="C24" s="195"/>
      <c r="D24" s="195"/>
      <c r="E24" s="195"/>
      <c r="F24" s="195"/>
      <c r="G24" s="195"/>
      <c r="H24" s="195"/>
      <c r="I24" s="195"/>
      <c r="J24" s="195"/>
      <c r="K24" s="195"/>
      <c r="L24" s="195"/>
      <c r="M24" s="195"/>
      <c r="N24" s="195"/>
      <c r="O24" s="195"/>
      <c r="P24" s="195"/>
      <c r="Q24" s="195"/>
      <c r="R24" s="195"/>
      <c r="S24" s="195"/>
      <c r="T24" s="195"/>
      <c r="U24" s="195"/>
      <c r="V24" s="195"/>
      <c r="W24" s="195"/>
      <c r="X24" s="195"/>
      <c r="Y24" s="195"/>
      <c r="Z24" s="195"/>
      <c r="AA24" s="195"/>
    </row>
    <row r="25" spans="1:27" ht="13.5" customHeight="1" x14ac:dyDescent="0.15">
      <c r="A25" s="194"/>
      <c r="B25" s="195"/>
      <c r="C25" s="195"/>
      <c r="D25" s="195"/>
      <c r="E25" s="195"/>
      <c r="F25" s="195"/>
      <c r="G25" s="195"/>
      <c r="H25" s="195"/>
      <c r="I25" s="195"/>
      <c r="J25" s="195"/>
      <c r="K25" s="195"/>
      <c r="L25" s="195"/>
      <c r="M25" s="195"/>
      <c r="N25" s="195"/>
      <c r="O25" s="195"/>
      <c r="P25" s="195"/>
      <c r="Q25" s="195"/>
      <c r="R25" s="195"/>
      <c r="S25" s="195"/>
      <c r="T25" s="195"/>
      <c r="U25" s="195"/>
      <c r="V25" s="195"/>
      <c r="W25" s="195"/>
      <c r="X25" s="195"/>
      <c r="Y25" s="195"/>
      <c r="Z25" s="195"/>
      <c r="AA25" s="195"/>
    </row>
    <row r="26" spans="1:27" ht="13.5" customHeight="1" x14ac:dyDescent="0.15">
      <c r="A26" s="194"/>
      <c r="B26" s="195"/>
      <c r="C26" s="195"/>
      <c r="D26" s="195"/>
      <c r="E26" s="195"/>
      <c r="F26" s="195"/>
      <c r="G26" s="195"/>
      <c r="H26" s="195"/>
      <c r="I26" s="195"/>
      <c r="J26" s="195"/>
      <c r="K26" s="195"/>
      <c r="L26" s="195"/>
      <c r="M26" s="195"/>
      <c r="N26" s="195"/>
      <c r="O26" s="195"/>
      <c r="P26" s="195"/>
      <c r="Q26" s="195"/>
      <c r="R26" s="195"/>
      <c r="S26" s="195"/>
      <c r="T26" s="195"/>
      <c r="U26" s="195"/>
      <c r="V26" s="195"/>
      <c r="W26" s="195"/>
      <c r="X26" s="195"/>
      <c r="Y26" s="195"/>
      <c r="Z26" s="195"/>
      <c r="AA26" s="195"/>
    </row>
    <row r="27" spans="1:27" ht="13.5" customHeight="1" x14ac:dyDescent="0.15">
      <c r="A27" s="194"/>
      <c r="B27" s="195"/>
      <c r="C27" s="195"/>
      <c r="D27" s="195"/>
      <c r="E27" s="195"/>
      <c r="F27" s="195"/>
      <c r="G27" s="195"/>
      <c r="H27" s="195"/>
      <c r="I27" s="195"/>
      <c r="J27" s="195"/>
      <c r="K27" s="195"/>
      <c r="L27" s="195"/>
      <c r="M27" s="195"/>
      <c r="N27" s="195"/>
      <c r="O27" s="195"/>
      <c r="P27" s="195"/>
      <c r="Q27" s="195"/>
      <c r="R27" s="195"/>
      <c r="S27" s="195"/>
      <c r="T27" s="195"/>
      <c r="U27" s="195"/>
      <c r="V27" s="195"/>
      <c r="W27" s="195"/>
      <c r="X27" s="195"/>
      <c r="Y27" s="195"/>
      <c r="Z27" s="195"/>
      <c r="AA27" s="195"/>
    </row>
    <row r="28" spans="1:27" ht="13.5" customHeight="1" x14ac:dyDescent="0.15">
      <c r="A28" s="194"/>
      <c r="B28" s="195"/>
      <c r="C28" s="195"/>
      <c r="D28" s="195"/>
      <c r="E28" s="195"/>
      <c r="F28" s="195"/>
      <c r="G28" s="195"/>
      <c r="H28" s="195"/>
      <c r="I28" s="195"/>
      <c r="J28" s="195"/>
      <c r="K28" s="195"/>
      <c r="L28" s="195"/>
      <c r="M28" s="195"/>
      <c r="N28" s="195"/>
      <c r="O28" s="195"/>
      <c r="P28" s="195"/>
      <c r="Q28" s="195"/>
      <c r="R28" s="195"/>
      <c r="S28" s="195"/>
      <c r="T28" s="195"/>
      <c r="U28" s="195"/>
      <c r="V28" s="195"/>
      <c r="W28" s="195"/>
      <c r="X28" s="195"/>
      <c r="Y28" s="195"/>
      <c r="Z28" s="195"/>
      <c r="AA28" s="195"/>
    </row>
    <row r="29" spans="1:27" ht="13.5" customHeight="1" x14ac:dyDescent="0.15">
      <c r="A29" s="194"/>
      <c r="B29" s="195"/>
      <c r="C29" s="195"/>
      <c r="D29" s="195"/>
      <c r="E29" s="195"/>
      <c r="F29" s="195"/>
      <c r="G29" s="195"/>
      <c r="H29" s="195"/>
      <c r="I29" s="195"/>
      <c r="J29" s="195"/>
      <c r="K29" s="195"/>
      <c r="L29" s="195"/>
      <c r="M29" s="195"/>
      <c r="N29" s="195"/>
      <c r="O29" s="195"/>
      <c r="P29" s="195"/>
      <c r="Q29" s="195"/>
      <c r="R29" s="195"/>
      <c r="S29" s="195"/>
      <c r="T29" s="195"/>
      <c r="U29" s="195"/>
      <c r="V29" s="195"/>
      <c r="W29" s="195"/>
      <c r="X29" s="195"/>
      <c r="Y29" s="195"/>
      <c r="Z29" s="195"/>
      <c r="AA29" s="195"/>
    </row>
    <row r="30" spans="1:27" ht="13.5" customHeight="1" x14ac:dyDescent="0.15">
      <c r="A30" s="194"/>
      <c r="B30" s="195"/>
      <c r="C30" s="195"/>
      <c r="D30" s="195"/>
      <c r="E30" s="195"/>
      <c r="F30" s="195"/>
      <c r="G30" s="195"/>
      <c r="H30" s="195"/>
      <c r="I30" s="195"/>
      <c r="J30" s="195"/>
      <c r="K30" s="195"/>
      <c r="L30" s="195"/>
      <c r="M30" s="195"/>
      <c r="N30" s="195"/>
      <c r="O30" s="195"/>
      <c r="P30" s="195"/>
      <c r="Q30" s="195"/>
      <c r="R30" s="195"/>
      <c r="S30" s="195"/>
      <c r="T30" s="195"/>
      <c r="U30" s="195"/>
      <c r="V30" s="195"/>
      <c r="W30" s="195"/>
      <c r="X30" s="195"/>
      <c r="Y30" s="195"/>
      <c r="Z30" s="195"/>
      <c r="AA30" s="195"/>
    </row>
    <row r="31" spans="1:27" ht="20.100000000000001" customHeight="1" x14ac:dyDescent="0.15">
      <c r="A31" s="198" t="s">
        <v>114</v>
      </c>
      <c r="B31" s="195"/>
      <c r="C31" s="195"/>
      <c r="D31" s="195"/>
      <c r="E31" s="195"/>
      <c r="F31" s="195"/>
      <c r="G31" s="195"/>
      <c r="H31" s="195"/>
      <c r="I31" s="195"/>
      <c r="J31" s="195"/>
      <c r="K31" s="195"/>
      <c r="L31" s="195"/>
      <c r="M31" s="195"/>
      <c r="N31" s="195"/>
      <c r="O31" s="195"/>
      <c r="P31" s="195"/>
      <c r="Q31" s="195"/>
      <c r="R31" s="195"/>
      <c r="S31" s="195"/>
      <c r="T31" s="195"/>
      <c r="U31" s="195"/>
      <c r="V31" s="195"/>
      <c r="W31" s="195"/>
      <c r="X31" s="195"/>
      <c r="Y31" s="195"/>
      <c r="Z31" s="195"/>
      <c r="AA31" s="195"/>
    </row>
    <row r="32" spans="1:27" ht="20.100000000000001" customHeight="1" thickBot="1" x14ac:dyDescent="0.2">
      <c r="A32" s="195"/>
      <c r="B32" s="194" t="s">
        <v>228</v>
      </c>
      <c r="C32" s="195"/>
      <c r="D32" s="195"/>
      <c r="E32" s="195"/>
      <c r="F32" s="195"/>
      <c r="G32" s="195"/>
      <c r="H32" s="195"/>
      <c r="I32" s="195"/>
      <c r="J32" s="195"/>
      <c r="K32" s="195"/>
      <c r="L32" s="195"/>
      <c r="M32" s="195"/>
      <c r="N32" s="195"/>
      <c r="O32" s="195"/>
      <c r="P32" s="195"/>
      <c r="Q32" s="195"/>
      <c r="R32" s="195"/>
      <c r="S32" s="195"/>
      <c r="T32" s="195"/>
      <c r="U32" s="195"/>
      <c r="V32" s="195"/>
      <c r="W32" s="195"/>
      <c r="X32" s="195"/>
      <c r="Y32" s="195"/>
      <c r="Z32" s="195"/>
      <c r="AA32" s="195"/>
    </row>
    <row r="33" spans="1:29" ht="20.100000000000001" customHeight="1" thickBot="1" x14ac:dyDescent="0.2">
      <c r="A33" s="195"/>
      <c r="B33" s="199" t="s">
        <v>215</v>
      </c>
      <c r="C33" s="761" t="s">
        <v>352</v>
      </c>
      <c r="D33" s="762"/>
      <c r="E33" s="762"/>
      <c r="F33" s="762"/>
      <c r="G33" s="762"/>
      <c r="H33" s="762"/>
      <c r="I33" s="762"/>
      <c r="J33" s="762"/>
      <c r="K33" s="762"/>
      <c r="L33" s="763"/>
      <c r="M33" s="195"/>
      <c r="N33" s="195"/>
      <c r="O33" s="195"/>
      <c r="P33" s="195"/>
      <c r="Q33" s="195"/>
      <c r="R33" s="195"/>
      <c r="S33" s="195"/>
      <c r="T33" s="195"/>
      <c r="U33" s="195"/>
      <c r="V33" s="195"/>
      <c r="W33" s="195"/>
      <c r="X33" s="195"/>
      <c r="Y33" s="195"/>
      <c r="Z33" s="195"/>
      <c r="AA33" s="195"/>
    </row>
    <row r="34" spans="1:29" ht="13.5" customHeight="1" x14ac:dyDescent="0.15">
      <c r="A34" s="195"/>
      <c r="B34" s="200"/>
      <c r="C34" s="695"/>
      <c r="D34" s="695"/>
      <c r="E34" s="695"/>
      <c r="F34" s="695"/>
      <c r="G34" s="695"/>
      <c r="H34" s="695"/>
      <c r="I34" s="695"/>
      <c r="J34" s="695"/>
      <c r="K34" s="695"/>
      <c r="L34" s="695"/>
      <c r="M34" s="695"/>
      <c r="N34" s="695"/>
      <c r="O34" s="695"/>
      <c r="P34" s="695"/>
      <c r="Q34" s="695"/>
      <c r="R34" s="695"/>
      <c r="S34" s="695"/>
      <c r="T34" s="695"/>
      <c r="U34" s="695"/>
      <c r="V34" s="695"/>
      <c r="W34" s="695"/>
      <c r="X34" s="695"/>
      <c r="Y34" s="695"/>
      <c r="Z34" s="695"/>
      <c r="AA34" s="695"/>
    </row>
    <row r="35" spans="1:29" ht="20.100000000000001" customHeight="1" x14ac:dyDescent="0.15">
      <c r="A35" s="198" t="s">
        <v>115</v>
      </c>
      <c r="B35" s="195"/>
      <c r="C35" s="195"/>
      <c r="D35" s="195"/>
      <c r="E35" s="195"/>
      <c r="F35" s="195"/>
      <c r="G35" s="195"/>
      <c r="H35" s="195"/>
      <c r="I35" s="195"/>
      <c r="J35" s="195"/>
      <c r="K35" s="195"/>
      <c r="L35" s="195"/>
      <c r="M35" s="195"/>
      <c r="N35" s="195"/>
      <c r="O35" s="195"/>
      <c r="P35" s="195"/>
      <c r="Q35" s="195"/>
      <c r="R35" s="195"/>
      <c r="S35" s="195"/>
      <c r="T35" s="195"/>
      <c r="U35" s="195"/>
      <c r="V35" s="195"/>
      <c r="W35" s="195"/>
      <c r="X35" s="195"/>
      <c r="Y35" s="195"/>
      <c r="Z35" s="195"/>
      <c r="AA35" s="195"/>
    </row>
    <row r="36" spans="1:29" ht="20.100000000000001" customHeight="1" thickBot="1" x14ac:dyDescent="0.2">
      <c r="A36" s="195"/>
      <c r="B36" s="194" t="s">
        <v>437</v>
      </c>
      <c r="C36" s="195"/>
      <c r="D36" s="195"/>
      <c r="E36" s="195"/>
      <c r="F36" s="195"/>
      <c r="G36" s="195"/>
      <c r="H36" s="195"/>
      <c r="I36" s="195"/>
      <c r="J36" s="195"/>
      <c r="K36" s="195"/>
      <c r="L36" s="195"/>
      <c r="M36" s="195"/>
      <c r="N36" s="195"/>
      <c r="O36" s="195"/>
      <c r="P36" s="195"/>
      <c r="Q36" s="195"/>
      <c r="R36" s="195"/>
      <c r="S36" s="195"/>
      <c r="T36" s="195"/>
      <c r="U36" s="195"/>
      <c r="V36" s="195"/>
      <c r="W36" s="195"/>
      <c r="X36" s="195"/>
      <c r="Y36" s="195"/>
      <c r="Z36" s="195"/>
      <c r="AA36" s="195"/>
    </row>
    <row r="37" spans="1:29" ht="20.100000000000001" customHeight="1" x14ac:dyDescent="0.15">
      <c r="A37" s="195"/>
      <c r="B37" s="201" t="s">
        <v>5</v>
      </c>
      <c r="C37" s="710" t="s">
        <v>8</v>
      </c>
      <c r="D37" s="710"/>
      <c r="E37" s="710"/>
      <c r="F37" s="710"/>
      <c r="G37" s="710"/>
      <c r="H37" s="710"/>
      <c r="I37" s="710"/>
      <c r="J37" s="710"/>
      <c r="K37" s="710"/>
      <c r="L37" s="711"/>
      <c r="M37" s="717" t="s">
        <v>353</v>
      </c>
      <c r="N37" s="718"/>
      <c r="O37" s="718"/>
      <c r="P37" s="718"/>
      <c r="Q37" s="718"/>
      <c r="R37" s="718"/>
      <c r="S37" s="718"/>
      <c r="T37" s="718"/>
      <c r="U37" s="718"/>
      <c r="V37" s="718"/>
      <c r="W37" s="719"/>
      <c r="X37" s="720"/>
      <c r="Y37" s="195"/>
      <c r="Z37" s="195"/>
      <c r="AA37" s="195"/>
    </row>
    <row r="38" spans="1:29" ht="20.100000000000001" customHeight="1" thickBot="1" x14ac:dyDescent="0.2">
      <c r="A38" s="195"/>
      <c r="B38" s="202"/>
      <c r="C38" s="710" t="s">
        <v>79</v>
      </c>
      <c r="D38" s="710"/>
      <c r="E38" s="710"/>
      <c r="F38" s="710"/>
      <c r="G38" s="710"/>
      <c r="H38" s="710"/>
      <c r="I38" s="710"/>
      <c r="J38" s="710"/>
      <c r="K38" s="710"/>
      <c r="L38" s="711"/>
      <c r="M38" s="721" t="s">
        <v>353</v>
      </c>
      <c r="N38" s="722"/>
      <c r="O38" s="722"/>
      <c r="P38" s="722"/>
      <c r="Q38" s="722"/>
      <c r="R38" s="722"/>
      <c r="S38" s="722"/>
      <c r="T38" s="722"/>
      <c r="U38" s="722"/>
      <c r="V38" s="722"/>
      <c r="W38" s="722"/>
      <c r="X38" s="723"/>
      <c r="Y38" s="195"/>
      <c r="Z38" s="195"/>
      <c r="AA38" s="195"/>
      <c r="AC38" s="192" t="s">
        <v>90</v>
      </c>
    </row>
    <row r="39" spans="1:29" ht="20.100000000000001" customHeight="1" thickBot="1" x14ac:dyDescent="0.2">
      <c r="A39" s="195"/>
      <c r="B39" s="201" t="s">
        <v>80</v>
      </c>
      <c r="C39" s="710" t="s">
        <v>7</v>
      </c>
      <c r="D39" s="710"/>
      <c r="E39" s="710"/>
      <c r="F39" s="710"/>
      <c r="G39" s="710"/>
      <c r="H39" s="710"/>
      <c r="I39" s="710"/>
      <c r="J39" s="710"/>
      <c r="K39" s="710"/>
      <c r="L39" s="711"/>
      <c r="M39" s="168">
        <v>1</v>
      </c>
      <c r="N39" s="169">
        <v>0</v>
      </c>
      <c r="O39" s="169">
        <v>0</v>
      </c>
      <c r="P39" s="203" t="s">
        <v>86</v>
      </c>
      <c r="Q39" s="169">
        <v>1</v>
      </c>
      <c r="R39" s="169">
        <v>2</v>
      </c>
      <c r="S39" s="169">
        <v>3</v>
      </c>
      <c r="T39" s="170">
        <v>4</v>
      </c>
      <c r="U39" s="204"/>
      <c r="V39" s="205"/>
      <c r="W39" s="205"/>
      <c r="X39" s="205"/>
      <c r="Y39" s="195"/>
      <c r="Z39" s="195"/>
      <c r="AA39" s="195"/>
      <c r="AC39" s="192" t="str">
        <f>CONCATENATE(M39,N39,O39,P39,Q39,R39,S39,T39)</f>
        <v>100－1234</v>
      </c>
    </row>
    <row r="40" spans="1:29" ht="20.100000000000001" customHeight="1" x14ac:dyDescent="0.15">
      <c r="A40" s="195"/>
      <c r="B40" s="206"/>
      <c r="C40" s="710" t="s">
        <v>84</v>
      </c>
      <c r="D40" s="710"/>
      <c r="E40" s="710"/>
      <c r="F40" s="710"/>
      <c r="G40" s="710"/>
      <c r="H40" s="710"/>
      <c r="I40" s="710"/>
      <c r="J40" s="710"/>
      <c r="K40" s="710"/>
      <c r="L40" s="711"/>
      <c r="M40" s="724" t="s">
        <v>354</v>
      </c>
      <c r="N40" s="725"/>
      <c r="O40" s="725"/>
      <c r="P40" s="725"/>
      <c r="Q40" s="725"/>
      <c r="R40" s="725"/>
      <c r="S40" s="725"/>
      <c r="T40" s="725"/>
      <c r="U40" s="726"/>
      <c r="V40" s="726"/>
      <c r="W40" s="727"/>
      <c r="X40" s="728"/>
      <c r="Y40" s="195"/>
      <c r="Z40" s="195"/>
      <c r="AA40" s="195"/>
    </row>
    <row r="41" spans="1:29" ht="20.100000000000001" customHeight="1" x14ac:dyDescent="0.15">
      <c r="A41" s="195"/>
      <c r="B41" s="202"/>
      <c r="C41" s="710" t="s">
        <v>85</v>
      </c>
      <c r="D41" s="710"/>
      <c r="E41" s="710"/>
      <c r="F41" s="710"/>
      <c r="G41" s="710"/>
      <c r="H41" s="710"/>
      <c r="I41" s="710"/>
      <c r="J41" s="710"/>
      <c r="K41" s="710"/>
      <c r="L41" s="711"/>
      <c r="M41" s="724" t="s">
        <v>355</v>
      </c>
      <c r="N41" s="725"/>
      <c r="O41" s="725"/>
      <c r="P41" s="725"/>
      <c r="Q41" s="725"/>
      <c r="R41" s="725"/>
      <c r="S41" s="725"/>
      <c r="T41" s="725"/>
      <c r="U41" s="725"/>
      <c r="V41" s="725"/>
      <c r="W41" s="729"/>
      <c r="X41" s="730"/>
      <c r="Y41" s="195"/>
      <c r="Z41" s="195"/>
      <c r="AA41" s="195"/>
    </row>
    <row r="42" spans="1:29" ht="20.100000000000001" customHeight="1" x14ac:dyDescent="0.15">
      <c r="A42" s="195"/>
      <c r="B42" s="201" t="s">
        <v>81</v>
      </c>
      <c r="C42" s="710" t="s">
        <v>74</v>
      </c>
      <c r="D42" s="710"/>
      <c r="E42" s="710"/>
      <c r="F42" s="710"/>
      <c r="G42" s="710"/>
      <c r="H42" s="710"/>
      <c r="I42" s="710"/>
      <c r="J42" s="710"/>
      <c r="K42" s="710"/>
      <c r="L42" s="711"/>
      <c r="M42" s="737" t="s">
        <v>356</v>
      </c>
      <c r="N42" s="738"/>
      <c r="O42" s="738"/>
      <c r="P42" s="738"/>
      <c r="Q42" s="738"/>
      <c r="R42" s="738"/>
      <c r="S42" s="738"/>
      <c r="T42" s="738"/>
      <c r="U42" s="738"/>
      <c r="V42" s="738"/>
      <c r="W42" s="739"/>
      <c r="X42" s="740"/>
      <c r="Y42" s="195"/>
      <c r="Z42" s="195"/>
      <c r="AA42" s="195"/>
    </row>
    <row r="43" spans="1:29" ht="20.100000000000001" customHeight="1" x14ac:dyDescent="0.15">
      <c r="A43" s="195"/>
      <c r="B43" s="202"/>
      <c r="C43" s="710" t="s">
        <v>75</v>
      </c>
      <c r="D43" s="710"/>
      <c r="E43" s="710"/>
      <c r="F43" s="710"/>
      <c r="G43" s="710"/>
      <c r="H43" s="710"/>
      <c r="I43" s="710"/>
      <c r="J43" s="710"/>
      <c r="K43" s="710"/>
      <c r="L43" s="711"/>
      <c r="M43" s="741" t="s">
        <v>357</v>
      </c>
      <c r="N43" s="742"/>
      <c r="O43" s="742"/>
      <c r="P43" s="742"/>
      <c r="Q43" s="742"/>
      <c r="R43" s="742"/>
      <c r="S43" s="742"/>
      <c r="T43" s="742"/>
      <c r="U43" s="742"/>
      <c r="V43" s="742"/>
      <c r="W43" s="743"/>
      <c r="X43" s="744"/>
      <c r="Y43" s="195"/>
      <c r="Z43" s="195"/>
      <c r="AA43" s="195"/>
    </row>
    <row r="44" spans="1:29" ht="20.100000000000001" customHeight="1" x14ac:dyDescent="0.15">
      <c r="A44" s="195"/>
      <c r="B44" s="745" t="s">
        <v>108</v>
      </c>
      <c r="C44" s="710" t="s">
        <v>8</v>
      </c>
      <c r="D44" s="710"/>
      <c r="E44" s="710"/>
      <c r="F44" s="710"/>
      <c r="G44" s="710"/>
      <c r="H44" s="710"/>
      <c r="I44" s="710"/>
      <c r="J44" s="710"/>
      <c r="K44" s="710"/>
      <c r="L44" s="711"/>
      <c r="M44" s="737" t="s">
        <v>358</v>
      </c>
      <c r="N44" s="738"/>
      <c r="O44" s="738"/>
      <c r="P44" s="738"/>
      <c r="Q44" s="738"/>
      <c r="R44" s="738"/>
      <c r="S44" s="738"/>
      <c r="T44" s="738"/>
      <c r="U44" s="738"/>
      <c r="V44" s="738"/>
      <c r="W44" s="739"/>
      <c r="X44" s="740"/>
      <c r="Y44" s="195"/>
      <c r="Z44" s="195"/>
      <c r="AA44" s="195"/>
    </row>
    <row r="45" spans="1:29" ht="20.100000000000001" customHeight="1" x14ac:dyDescent="0.15">
      <c r="A45" s="195"/>
      <c r="B45" s="746"/>
      <c r="C45" s="736" t="s">
        <v>105</v>
      </c>
      <c r="D45" s="736"/>
      <c r="E45" s="736"/>
      <c r="F45" s="736"/>
      <c r="G45" s="736"/>
      <c r="H45" s="736"/>
      <c r="I45" s="736"/>
      <c r="J45" s="736"/>
      <c r="K45" s="736"/>
      <c r="L45" s="736"/>
      <c r="M45" s="737" t="s">
        <v>359</v>
      </c>
      <c r="N45" s="738"/>
      <c r="O45" s="738"/>
      <c r="P45" s="738"/>
      <c r="Q45" s="738"/>
      <c r="R45" s="738"/>
      <c r="S45" s="738"/>
      <c r="T45" s="738"/>
      <c r="U45" s="738"/>
      <c r="V45" s="738"/>
      <c r="W45" s="739"/>
      <c r="X45" s="740"/>
      <c r="Y45" s="195"/>
      <c r="Z45" s="195"/>
      <c r="AA45" s="195"/>
    </row>
    <row r="46" spans="1:29" ht="20.100000000000001" customHeight="1" x14ac:dyDescent="0.15">
      <c r="A46" s="195"/>
      <c r="B46" s="201" t="s">
        <v>106</v>
      </c>
      <c r="C46" s="710" t="s">
        <v>0</v>
      </c>
      <c r="D46" s="710"/>
      <c r="E46" s="710"/>
      <c r="F46" s="710"/>
      <c r="G46" s="710"/>
      <c r="H46" s="710"/>
      <c r="I46" s="710"/>
      <c r="J46" s="710"/>
      <c r="K46" s="710"/>
      <c r="L46" s="711"/>
      <c r="M46" s="731" t="s">
        <v>360</v>
      </c>
      <c r="N46" s="732"/>
      <c r="O46" s="732"/>
      <c r="P46" s="732"/>
      <c r="Q46" s="732"/>
      <c r="R46" s="732"/>
      <c r="S46" s="732"/>
      <c r="T46" s="732"/>
      <c r="U46" s="732"/>
      <c r="V46" s="732"/>
      <c r="W46" s="733"/>
      <c r="X46" s="734"/>
      <c r="Y46" s="195"/>
      <c r="Z46" s="195"/>
      <c r="AA46" s="195"/>
    </row>
    <row r="47" spans="1:29" ht="20.100000000000001" customHeight="1" thickBot="1" x14ac:dyDescent="0.2">
      <c r="A47" s="195"/>
      <c r="B47" s="207"/>
      <c r="C47" s="710" t="s">
        <v>107</v>
      </c>
      <c r="D47" s="710"/>
      <c r="E47" s="710"/>
      <c r="F47" s="710"/>
      <c r="G47" s="710"/>
      <c r="H47" s="710"/>
      <c r="I47" s="710"/>
      <c r="J47" s="710"/>
      <c r="K47" s="710"/>
      <c r="L47" s="711"/>
      <c r="M47" s="764" t="s">
        <v>361</v>
      </c>
      <c r="N47" s="765"/>
      <c r="O47" s="765"/>
      <c r="P47" s="765"/>
      <c r="Q47" s="765"/>
      <c r="R47" s="765"/>
      <c r="S47" s="765"/>
      <c r="T47" s="765"/>
      <c r="U47" s="765"/>
      <c r="V47" s="765"/>
      <c r="W47" s="766"/>
      <c r="X47" s="767"/>
      <c r="Y47" s="195"/>
      <c r="Z47" s="195"/>
      <c r="AA47" s="195"/>
    </row>
    <row r="48" spans="1:29" ht="20.100000000000001" customHeight="1" x14ac:dyDescent="0.15">
      <c r="A48" s="195"/>
      <c r="B48" s="195"/>
      <c r="C48" s="195"/>
      <c r="D48" s="195"/>
      <c r="E48" s="195"/>
      <c r="F48" s="195"/>
      <c r="G48" s="195"/>
      <c r="H48" s="195"/>
      <c r="I48" s="195"/>
      <c r="J48" s="195"/>
      <c r="K48" s="195"/>
      <c r="L48" s="195"/>
      <c r="M48" s="195"/>
      <c r="N48" s="195"/>
      <c r="O48" s="195"/>
      <c r="P48" s="195"/>
      <c r="Q48" s="195"/>
      <c r="R48" s="195"/>
      <c r="S48" s="195"/>
      <c r="T48" s="195"/>
      <c r="U48" s="195"/>
      <c r="V48" s="195"/>
      <c r="W48" s="195"/>
      <c r="X48" s="195"/>
      <c r="Y48" s="195"/>
      <c r="Z48" s="195"/>
      <c r="AA48" s="195"/>
    </row>
    <row r="49" spans="1:28" ht="20.100000000000001" customHeight="1" x14ac:dyDescent="0.15">
      <c r="A49" s="198" t="s">
        <v>229</v>
      </c>
      <c r="B49" s="195"/>
      <c r="C49" s="195"/>
      <c r="D49" s="195"/>
      <c r="E49" s="195"/>
      <c r="F49" s="195"/>
      <c r="G49" s="195"/>
      <c r="H49" s="195"/>
      <c r="I49" s="195"/>
      <c r="J49" s="195"/>
      <c r="K49" s="195"/>
      <c r="L49" s="195"/>
      <c r="M49" s="195"/>
      <c r="N49" s="195"/>
      <c r="O49" s="195"/>
      <c r="P49" s="195"/>
      <c r="Q49" s="195"/>
      <c r="R49" s="195"/>
      <c r="S49" s="195"/>
      <c r="T49" s="195"/>
      <c r="U49" s="195"/>
      <c r="V49" s="195"/>
      <c r="W49" s="195"/>
      <c r="X49" s="195"/>
      <c r="Y49" s="195"/>
      <c r="Z49" s="195"/>
      <c r="AA49" s="195"/>
    </row>
    <row r="50" spans="1:28" ht="20.100000000000001" customHeight="1" x14ac:dyDescent="0.15">
      <c r="A50" s="195"/>
      <c r="B50" s="194" t="s">
        <v>227</v>
      </c>
      <c r="C50" s="195"/>
      <c r="D50" s="195"/>
      <c r="E50" s="195"/>
      <c r="F50" s="195"/>
      <c r="G50" s="195"/>
      <c r="H50" s="195"/>
      <c r="I50" s="195"/>
      <c r="J50" s="195"/>
      <c r="K50" s="195"/>
      <c r="L50" s="195"/>
      <c r="M50" s="195"/>
      <c r="N50" s="195"/>
      <c r="O50" s="195"/>
      <c r="P50" s="195"/>
      <c r="Q50" s="195"/>
      <c r="R50" s="195"/>
      <c r="S50" s="195"/>
      <c r="T50" s="195"/>
      <c r="U50" s="195"/>
      <c r="V50" s="195"/>
      <c r="W50" s="195"/>
      <c r="X50" s="208"/>
      <c r="Y50" s="195"/>
      <c r="Z50" s="195"/>
      <c r="AA50" s="195"/>
    </row>
    <row r="51" spans="1:28" ht="45" customHeight="1" x14ac:dyDescent="0.15">
      <c r="A51" s="195"/>
      <c r="B51" s="735" t="s">
        <v>432</v>
      </c>
      <c r="C51" s="735"/>
      <c r="D51" s="735"/>
      <c r="E51" s="735"/>
      <c r="F51" s="735"/>
      <c r="G51" s="735"/>
      <c r="H51" s="735"/>
      <c r="I51" s="735"/>
      <c r="J51" s="735"/>
      <c r="K51" s="735"/>
      <c r="L51" s="735"/>
      <c r="M51" s="735"/>
      <c r="N51" s="735"/>
      <c r="O51" s="735"/>
      <c r="P51" s="735"/>
      <c r="Q51" s="735"/>
      <c r="R51" s="735"/>
      <c r="S51" s="735"/>
      <c r="T51" s="735"/>
      <c r="U51" s="735"/>
      <c r="V51" s="735"/>
      <c r="W51" s="735"/>
      <c r="X51" s="735"/>
      <c r="Y51" s="735"/>
      <c r="Z51" s="735"/>
      <c r="AA51" s="735"/>
      <c r="AB51" s="209"/>
    </row>
    <row r="52" spans="1:28" ht="27" customHeight="1" x14ac:dyDescent="0.15">
      <c r="A52" s="195"/>
      <c r="B52" s="696" t="s">
        <v>82</v>
      </c>
      <c r="C52" s="702" t="s">
        <v>83</v>
      </c>
      <c r="D52" s="702"/>
      <c r="E52" s="702"/>
      <c r="F52" s="702"/>
      <c r="G52" s="702"/>
      <c r="H52" s="702"/>
      <c r="I52" s="702"/>
      <c r="J52" s="702"/>
      <c r="K52" s="702"/>
      <c r="L52" s="703"/>
      <c r="M52" s="708" t="s">
        <v>87</v>
      </c>
      <c r="N52" s="702"/>
      <c r="O52" s="702"/>
      <c r="P52" s="702"/>
      <c r="Q52" s="703"/>
      <c r="R52" s="698" t="s">
        <v>130</v>
      </c>
      <c r="S52" s="699"/>
      <c r="T52" s="699"/>
      <c r="U52" s="699"/>
      <c r="V52" s="699"/>
      <c r="W52" s="700"/>
      <c r="X52" s="696" t="s">
        <v>88</v>
      </c>
      <c r="Y52" s="696" t="s">
        <v>89</v>
      </c>
      <c r="Z52" s="715" t="s">
        <v>438</v>
      </c>
      <c r="AA52" s="713" t="s">
        <v>311</v>
      </c>
      <c r="AB52" s="694"/>
    </row>
    <row r="53" spans="1:28" ht="32.25" customHeight="1" thickBot="1" x14ac:dyDescent="0.2">
      <c r="A53" s="195"/>
      <c r="B53" s="701"/>
      <c r="C53" s="704"/>
      <c r="D53" s="704"/>
      <c r="E53" s="704"/>
      <c r="F53" s="704"/>
      <c r="G53" s="704"/>
      <c r="H53" s="704"/>
      <c r="I53" s="704"/>
      <c r="J53" s="704"/>
      <c r="K53" s="704"/>
      <c r="L53" s="705"/>
      <c r="M53" s="709"/>
      <c r="N53" s="704"/>
      <c r="O53" s="704"/>
      <c r="P53" s="704"/>
      <c r="Q53" s="705"/>
      <c r="R53" s="706" t="s">
        <v>133</v>
      </c>
      <c r="S53" s="707"/>
      <c r="T53" s="707"/>
      <c r="U53" s="707"/>
      <c r="V53" s="707"/>
      <c r="W53" s="210" t="s">
        <v>134</v>
      </c>
      <c r="X53" s="697"/>
      <c r="Y53" s="697"/>
      <c r="Z53" s="716"/>
      <c r="AA53" s="714"/>
      <c r="AB53" s="694"/>
    </row>
    <row r="54" spans="1:28" ht="37.5" customHeight="1" x14ac:dyDescent="0.15">
      <c r="A54" s="195"/>
      <c r="B54" s="199">
        <v>1</v>
      </c>
      <c r="C54" s="768" t="s">
        <v>321</v>
      </c>
      <c r="D54" s="769"/>
      <c r="E54" s="769"/>
      <c r="F54" s="769"/>
      <c r="G54" s="769"/>
      <c r="H54" s="769"/>
      <c r="I54" s="769"/>
      <c r="J54" s="769"/>
      <c r="K54" s="769"/>
      <c r="L54" s="770"/>
      <c r="M54" s="747" t="s">
        <v>301</v>
      </c>
      <c r="N54" s="748"/>
      <c r="O54" s="748"/>
      <c r="P54" s="748"/>
      <c r="Q54" s="749"/>
      <c r="R54" s="756" t="s">
        <v>312</v>
      </c>
      <c r="S54" s="757"/>
      <c r="T54" s="757"/>
      <c r="U54" s="757"/>
      <c r="V54" s="758"/>
      <c r="W54" s="171" t="s">
        <v>302</v>
      </c>
      <c r="X54" s="172" t="s">
        <v>303</v>
      </c>
      <c r="Y54" s="173" t="s">
        <v>245</v>
      </c>
      <c r="Z54" s="174">
        <v>225000</v>
      </c>
      <c r="AA54" s="175">
        <v>11.4</v>
      </c>
      <c r="AB54" s="211"/>
    </row>
    <row r="55" spans="1:28" ht="37.5" customHeight="1" x14ac:dyDescent="0.15">
      <c r="A55" s="195"/>
      <c r="B55" s="199">
        <f>B54+1</f>
        <v>2</v>
      </c>
      <c r="C55" s="771">
        <v>1334567890</v>
      </c>
      <c r="D55" s="772"/>
      <c r="E55" s="772"/>
      <c r="F55" s="772"/>
      <c r="G55" s="772"/>
      <c r="H55" s="772"/>
      <c r="I55" s="772"/>
      <c r="J55" s="772"/>
      <c r="K55" s="772"/>
      <c r="L55" s="773"/>
      <c r="M55" s="750" t="s">
        <v>351</v>
      </c>
      <c r="N55" s="751"/>
      <c r="O55" s="751"/>
      <c r="P55" s="751"/>
      <c r="Q55" s="752"/>
      <c r="R55" s="689" t="s">
        <v>301</v>
      </c>
      <c r="S55" s="690"/>
      <c r="T55" s="690"/>
      <c r="U55" s="690"/>
      <c r="V55" s="691"/>
      <c r="W55" s="176" t="s">
        <v>302</v>
      </c>
      <c r="X55" s="177" t="s">
        <v>303</v>
      </c>
      <c r="Y55" s="177" t="s">
        <v>272</v>
      </c>
      <c r="Z55" s="178">
        <v>95000</v>
      </c>
      <c r="AA55" s="179">
        <v>11.4</v>
      </c>
      <c r="AB55" s="211"/>
    </row>
    <row r="56" spans="1:28" ht="37.5" customHeight="1" x14ac:dyDescent="0.15">
      <c r="A56" s="195"/>
      <c r="B56" s="199">
        <f t="shared" ref="B56:B92" si="0">B55+1</f>
        <v>3</v>
      </c>
      <c r="C56" s="771">
        <v>1334567891</v>
      </c>
      <c r="D56" s="772"/>
      <c r="E56" s="772"/>
      <c r="F56" s="772"/>
      <c r="G56" s="772"/>
      <c r="H56" s="772"/>
      <c r="I56" s="772"/>
      <c r="J56" s="772"/>
      <c r="K56" s="772"/>
      <c r="L56" s="773"/>
      <c r="M56" s="753" t="s">
        <v>301</v>
      </c>
      <c r="N56" s="754"/>
      <c r="O56" s="754"/>
      <c r="P56" s="754"/>
      <c r="Q56" s="755"/>
      <c r="R56" s="689" t="s">
        <v>301</v>
      </c>
      <c r="S56" s="690"/>
      <c r="T56" s="690"/>
      <c r="U56" s="690"/>
      <c r="V56" s="691"/>
      <c r="W56" s="180" t="s">
        <v>313</v>
      </c>
      <c r="X56" s="177" t="s">
        <v>314</v>
      </c>
      <c r="Y56" s="177" t="s">
        <v>248</v>
      </c>
      <c r="Z56" s="181">
        <v>385000</v>
      </c>
      <c r="AA56" s="182">
        <v>10.9</v>
      </c>
      <c r="AB56" s="211"/>
    </row>
    <row r="57" spans="1:28" ht="37.5" customHeight="1" x14ac:dyDescent="0.15">
      <c r="A57" s="195"/>
      <c r="B57" s="199">
        <f t="shared" si="0"/>
        <v>4</v>
      </c>
      <c r="C57" s="771">
        <v>1334567892</v>
      </c>
      <c r="D57" s="772"/>
      <c r="E57" s="772"/>
      <c r="F57" s="772"/>
      <c r="G57" s="772"/>
      <c r="H57" s="772"/>
      <c r="I57" s="772"/>
      <c r="J57" s="772"/>
      <c r="K57" s="772"/>
      <c r="L57" s="773"/>
      <c r="M57" s="689" t="s">
        <v>318</v>
      </c>
      <c r="N57" s="690"/>
      <c r="O57" s="690"/>
      <c r="P57" s="690"/>
      <c r="Q57" s="691"/>
      <c r="R57" s="689" t="s">
        <v>317</v>
      </c>
      <c r="S57" s="690"/>
      <c r="T57" s="690"/>
      <c r="U57" s="690"/>
      <c r="V57" s="691"/>
      <c r="W57" s="180" t="s">
        <v>318</v>
      </c>
      <c r="X57" s="177" t="s">
        <v>315</v>
      </c>
      <c r="Y57" s="177" t="s">
        <v>252</v>
      </c>
      <c r="Z57" s="181">
        <v>425000</v>
      </c>
      <c r="AA57" s="182">
        <v>10.88</v>
      </c>
      <c r="AB57" s="211"/>
    </row>
    <row r="58" spans="1:28" ht="37.5" customHeight="1" x14ac:dyDescent="0.15">
      <c r="A58" s="195"/>
      <c r="B58" s="199">
        <f t="shared" si="0"/>
        <v>5</v>
      </c>
      <c r="C58" s="771">
        <v>1334567893</v>
      </c>
      <c r="D58" s="772"/>
      <c r="E58" s="772"/>
      <c r="F58" s="772"/>
      <c r="G58" s="772"/>
      <c r="H58" s="772"/>
      <c r="I58" s="772"/>
      <c r="J58" s="772"/>
      <c r="K58" s="772"/>
      <c r="L58" s="773"/>
      <c r="M58" s="689" t="s">
        <v>319</v>
      </c>
      <c r="N58" s="690"/>
      <c r="O58" s="690"/>
      <c r="P58" s="690"/>
      <c r="Q58" s="691"/>
      <c r="R58" s="689" t="s">
        <v>319</v>
      </c>
      <c r="S58" s="690"/>
      <c r="T58" s="690"/>
      <c r="U58" s="690"/>
      <c r="V58" s="691"/>
      <c r="W58" s="180" t="s">
        <v>320</v>
      </c>
      <c r="X58" s="177" t="s">
        <v>316</v>
      </c>
      <c r="Y58" s="177" t="s">
        <v>267</v>
      </c>
      <c r="Z58" s="181">
        <v>2135000</v>
      </c>
      <c r="AA58" s="182">
        <v>10.68</v>
      </c>
      <c r="AB58" s="211"/>
    </row>
    <row r="59" spans="1:28" ht="37.5" customHeight="1" x14ac:dyDescent="0.15">
      <c r="A59" s="195"/>
      <c r="B59" s="199">
        <f t="shared" si="0"/>
        <v>6</v>
      </c>
      <c r="C59" s="771">
        <v>1334567893</v>
      </c>
      <c r="D59" s="772"/>
      <c r="E59" s="772"/>
      <c r="F59" s="772"/>
      <c r="G59" s="772"/>
      <c r="H59" s="772"/>
      <c r="I59" s="772"/>
      <c r="J59" s="772"/>
      <c r="K59" s="772"/>
      <c r="L59" s="773"/>
      <c r="M59" s="689" t="s">
        <v>319</v>
      </c>
      <c r="N59" s="690"/>
      <c r="O59" s="690"/>
      <c r="P59" s="690"/>
      <c r="Q59" s="691"/>
      <c r="R59" s="689" t="s">
        <v>319</v>
      </c>
      <c r="S59" s="690"/>
      <c r="T59" s="690"/>
      <c r="U59" s="690"/>
      <c r="V59" s="691"/>
      <c r="W59" s="180" t="s">
        <v>320</v>
      </c>
      <c r="X59" s="177" t="s">
        <v>316</v>
      </c>
      <c r="Y59" s="177" t="s">
        <v>345</v>
      </c>
      <c r="Z59" s="181">
        <v>185000</v>
      </c>
      <c r="AA59" s="182">
        <v>10.68</v>
      </c>
      <c r="AB59" s="211"/>
    </row>
    <row r="60" spans="1:28" ht="37.5" customHeight="1" x14ac:dyDescent="0.15">
      <c r="A60" s="195"/>
      <c r="B60" s="199">
        <f t="shared" si="0"/>
        <v>7</v>
      </c>
      <c r="C60" s="774"/>
      <c r="D60" s="775"/>
      <c r="E60" s="775"/>
      <c r="F60" s="775"/>
      <c r="G60" s="775"/>
      <c r="H60" s="775"/>
      <c r="I60" s="775"/>
      <c r="J60" s="775"/>
      <c r="K60" s="775"/>
      <c r="L60" s="776"/>
      <c r="M60" s="689"/>
      <c r="N60" s="690"/>
      <c r="O60" s="690"/>
      <c r="P60" s="690"/>
      <c r="Q60" s="691"/>
      <c r="R60" s="689"/>
      <c r="S60" s="690"/>
      <c r="T60" s="690"/>
      <c r="U60" s="690"/>
      <c r="V60" s="691"/>
      <c r="W60" s="180"/>
      <c r="X60" s="177"/>
      <c r="Y60" s="177"/>
      <c r="Z60" s="183"/>
      <c r="AA60" s="184"/>
      <c r="AB60" s="211"/>
    </row>
    <row r="61" spans="1:28" ht="37.5" customHeight="1" x14ac:dyDescent="0.15">
      <c r="A61" s="195"/>
      <c r="B61" s="199">
        <f t="shared" si="0"/>
        <v>8</v>
      </c>
      <c r="C61" s="774"/>
      <c r="D61" s="775"/>
      <c r="E61" s="775"/>
      <c r="F61" s="775"/>
      <c r="G61" s="775"/>
      <c r="H61" s="775"/>
      <c r="I61" s="775"/>
      <c r="J61" s="775"/>
      <c r="K61" s="775"/>
      <c r="L61" s="776"/>
      <c r="M61" s="712"/>
      <c r="N61" s="712"/>
      <c r="O61" s="712"/>
      <c r="P61" s="712"/>
      <c r="Q61" s="712"/>
      <c r="R61" s="689"/>
      <c r="S61" s="690"/>
      <c r="T61" s="690"/>
      <c r="U61" s="690"/>
      <c r="V61" s="691"/>
      <c r="W61" s="180"/>
      <c r="X61" s="177"/>
      <c r="Y61" s="177"/>
      <c r="Z61" s="183"/>
      <c r="AA61" s="184"/>
      <c r="AB61" s="212"/>
    </row>
    <row r="62" spans="1:28" ht="37.5" customHeight="1" x14ac:dyDescent="0.15">
      <c r="A62" s="195"/>
      <c r="B62" s="199">
        <f t="shared" si="0"/>
        <v>9</v>
      </c>
      <c r="C62" s="774"/>
      <c r="D62" s="775"/>
      <c r="E62" s="775"/>
      <c r="F62" s="775"/>
      <c r="G62" s="775"/>
      <c r="H62" s="775"/>
      <c r="I62" s="775"/>
      <c r="J62" s="775"/>
      <c r="K62" s="775"/>
      <c r="L62" s="776"/>
      <c r="M62" s="712"/>
      <c r="N62" s="712"/>
      <c r="O62" s="712"/>
      <c r="P62" s="712"/>
      <c r="Q62" s="712"/>
      <c r="R62" s="689"/>
      <c r="S62" s="690"/>
      <c r="T62" s="690"/>
      <c r="U62" s="690"/>
      <c r="V62" s="691"/>
      <c r="W62" s="180"/>
      <c r="X62" s="177"/>
      <c r="Y62" s="177"/>
      <c r="Z62" s="183"/>
      <c r="AA62" s="184"/>
      <c r="AB62" s="212"/>
    </row>
    <row r="63" spans="1:28" ht="37.5" customHeight="1" x14ac:dyDescent="0.15">
      <c r="A63" s="195"/>
      <c r="B63" s="199">
        <f t="shared" si="0"/>
        <v>10</v>
      </c>
      <c r="C63" s="774"/>
      <c r="D63" s="775"/>
      <c r="E63" s="775"/>
      <c r="F63" s="775"/>
      <c r="G63" s="775"/>
      <c r="H63" s="775"/>
      <c r="I63" s="775"/>
      <c r="J63" s="775"/>
      <c r="K63" s="775"/>
      <c r="L63" s="776"/>
      <c r="M63" s="712"/>
      <c r="N63" s="712"/>
      <c r="O63" s="712"/>
      <c r="P63" s="712"/>
      <c r="Q63" s="712"/>
      <c r="R63" s="689"/>
      <c r="S63" s="690"/>
      <c r="T63" s="690"/>
      <c r="U63" s="690"/>
      <c r="V63" s="691"/>
      <c r="W63" s="180"/>
      <c r="X63" s="177"/>
      <c r="Y63" s="177"/>
      <c r="Z63" s="183"/>
      <c r="AA63" s="184"/>
      <c r="AB63" s="212"/>
    </row>
    <row r="64" spans="1:28" ht="37.5" customHeight="1" x14ac:dyDescent="0.15">
      <c r="A64" s="195"/>
      <c r="B64" s="199">
        <f t="shared" si="0"/>
        <v>11</v>
      </c>
      <c r="C64" s="774"/>
      <c r="D64" s="775"/>
      <c r="E64" s="775"/>
      <c r="F64" s="775"/>
      <c r="G64" s="775"/>
      <c r="H64" s="775"/>
      <c r="I64" s="775"/>
      <c r="J64" s="775"/>
      <c r="K64" s="775"/>
      <c r="L64" s="776"/>
      <c r="M64" s="712"/>
      <c r="N64" s="712"/>
      <c r="O64" s="712"/>
      <c r="P64" s="712"/>
      <c r="Q64" s="712"/>
      <c r="R64" s="689"/>
      <c r="S64" s="690"/>
      <c r="T64" s="690"/>
      <c r="U64" s="690"/>
      <c r="V64" s="691"/>
      <c r="W64" s="180"/>
      <c r="X64" s="177"/>
      <c r="Y64" s="177"/>
      <c r="Z64" s="183"/>
      <c r="AA64" s="184"/>
      <c r="AB64" s="212"/>
    </row>
    <row r="65" spans="1:28" ht="37.5" customHeight="1" x14ac:dyDescent="0.15">
      <c r="A65" s="195"/>
      <c r="B65" s="199">
        <f t="shared" si="0"/>
        <v>12</v>
      </c>
      <c r="C65" s="774"/>
      <c r="D65" s="775"/>
      <c r="E65" s="775"/>
      <c r="F65" s="775"/>
      <c r="G65" s="775"/>
      <c r="H65" s="775"/>
      <c r="I65" s="775"/>
      <c r="J65" s="775"/>
      <c r="K65" s="775"/>
      <c r="L65" s="776"/>
      <c r="M65" s="712"/>
      <c r="N65" s="712"/>
      <c r="O65" s="712"/>
      <c r="P65" s="712"/>
      <c r="Q65" s="712"/>
      <c r="R65" s="689"/>
      <c r="S65" s="690"/>
      <c r="T65" s="690"/>
      <c r="U65" s="690"/>
      <c r="V65" s="691"/>
      <c r="W65" s="180"/>
      <c r="X65" s="177"/>
      <c r="Y65" s="177"/>
      <c r="Z65" s="183"/>
      <c r="AA65" s="184"/>
      <c r="AB65" s="212"/>
    </row>
    <row r="66" spans="1:28" ht="37.5" customHeight="1" x14ac:dyDescent="0.15">
      <c r="A66" s="195"/>
      <c r="B66" s="199">
        <f t="shared" si="0"/>
        <v>13</v>
      </c>
      <c r="C66" s="774"/>
      <c r="D66" s="775"/>
      <c r="E66" s="775"/>
      <c r="F66" s="775"/>
      <c r="G66" s="775"/>
      <c r="H66" s="775"/>
      <c r="I66" s="775"/>
      <c r="J66" s="775"/>
      <c r="K66" s="775"/>
      <c r="L66" s="776"/>
      <c r="M66" s="712"/>
      <c r="N66" s="712"/>
      <c r="O66" s="712"/>
      <c r="P66" s="712"/>
      <c r="Q66" s="712"/>
      <c r="R66" s="689"/>
      <c r="S66" s="690"/>
      <c r="T66" s="690"/>
      <c r="U66" s="690"/>
      <c r="V66" s="691"/>
      <c r="W66" s="180"/>
      <c r="X66" s="177"/>
      <c r="Y66" s="177"/>
      <c r="Z66" s="183"/>
      <c r="AA66" s="184"/>
      <c r="AB66" s="212"/>
    </row>
    <row r="67" spans="1:28" ht="37.5" customHeight="1" x14ac:dyDescent="0.15">
      <c r="A67" s="195"/>
      <c r="B67" s="199">
        <f t="shared" si="0"/>
        <v>14</v>
      </c>
      <c r="C67" s="774"/>
      <c r="D67" s="775"/>
      <c r="E67" s="775"/>
      <c r="F67" s="775"/>
      <c r="G67" s="775"/>
      <c r="H67" s="775"/>
      <c r="I67" s="775"/>
      <c r="J67" s="775"/>
      <c r="K67" s="775"/>
      <c r="L67" s="776"/>
      <c r="M67" s="712"/>
      <c r="N67" s="712"/>
      <c r="O67" s="712"/>
      <c r="P67" s="712"/>
      <c r="Q67" s="712"/>
      <c r="R67" s="689"/>
      <c r="S67" s="690"/>
      <c r="T67" s="690"/>
      <c r="U67" s="690"/>
      <c r="V67" s="691"/>
      <c r="W67" s="180"/>
      <c r="X67" s="177"/>
      <c r="Y67" s="177"/>
      <c r="Z67" s="183"/>
      <c r="AA67" s="184"/>
      <c r="AB67" s="212"/>
    </row>
    <row r="68" spans="1:28" ht="37.5" customHeight="1" x14ac:dyDescent="0.15">
      <c r="A68" s="195"/>
      <c r="B68" s="199">
        <f t="shared" si="0"/>
        <v>15</v>
      </c>
      <c r="C68" s="774"/>
      <c r="D68" s="775"/>
      <c r="E68" s="775"/>
      <c r="F68" s="775"/>
      <c r="G68" s="775"/>
      <c r="H68" s="775"/>
      <c r="I68" s="775"/>
      <c r="J68" s="775"/>
      <c r="K68" s="775"/>
      <c r="L68" s="776"/>
      <c r="M68" s="712"/>
      <c r="N68" s="712"/>
      <c r="O68" s="712"/>
      <c r="P68" s="712"/>
      <c r="Q68" s="712"/>
      <c r="R68" s="689"/>
      <c r="S68" s="690"/>
      <c r="T68" s="690"/>
      <c r="U68" s="690"/>
      <c r="V68" s="691"/>
      <c r="W68" s="180"/>
      <c r="X68" s="177"/>
      <c r="Y68" s="177"/>
      <c r="Z68" s="183"/>
      <c r="AA68" s="184"/>
      <c r="AB68" s="212"/>
    </row>
    <row r="69" spans="1:28" ht="37.5" customHeight="1" x14ac:dyDescent="0.15">
      <c r="A69" s="195"/>
      <c r="B69" s="199">
        <f t="shared" si="0"/>
        <v>16</v>
      </c>
      <c r="C69" s="771"/>
      <c r="D69" s="772"/>
      <c r="E69" s="772"/>
      <c r="F69" s="772"/>
      <c r="G69" s="772"/>
      <c r="H69" s="772"/>
      <c r="I69" s="772"/>
      <c r="J69" s="772"/>
      <c r="K69" s="772"/>
      <c r="L69" s="773"/>
      <c r="M69" s="712"/>
      <c r="N69" s="712"/>
      <c r="O69" s="712"/>
      <c r="P69" s="712"/>
      <c r="Q69" s="712"/>
      <c r="R69" s="689"/>
      <c r="S69" s="690"/>
      <c r="T69" s="690"/>
      <c r="U69" s="690"/>
      <c r="V69" s="691"/>
      <c r="W69" s="185"/>
      <c r="X69" s="177"/>
      <c r="Y69" s="177"/>
      <c r="Z69" s="183"/>
      <c r="AA69" s="184"/>
      <c r="AB69" s="212"/>
    </row>
    <row r="70" spans="1:28" ht="37.5" customHeight="1" x14ac:dyDescent="0.15">
      <c r="A70" s="195"/>
      <c r="B70" s="199">
        <f t="shared" si="0"/>
        <v>17</v>
      </c>
      <c r="C70" s="771"/>
      <c r="D70" s="772"/>
      <c r="E70" s="772"/>
      <c r="F70" s="772"/>
      <c r="G70" s="772"/>
      <c r="H70" s="772"/>
      <c r="I70" s="772"/>
      <c r="J70" s="772"/>
      <c r="K70" s="772"/>
      <c r="L70" s="773"/>
      <c r="M70" s="712"/>
      <c r="N70" s="712"/>
      <c r="O70" s="712"/>
      <c r="P70" s="712"/>
      <c r="Q70" s="712"/>
      <c r="R70" s="689"/>
      <c r="S70" s="690"/>
      <c r="T70" s="690"/>
      <c r="U70" s="690"/>
      <c r="V70" s="691"/>
      <c r="W70" s="180"/>
      <c r="X70" s="177"/>
      <c r="Y70" s="177"/>
      <c r="Z70" s="183"/>
      <c r="AA70" s="184"/>
      <c r="AB70" s="212"/>
    </row>
    <row r="71" spans="1:28" ht="37.5" customHeight="1" x14ac:dyDescent="0.15">
      <c r="A71" s="195"/>
      <c r="B71" s="199">
        <f t="shared" si="0"/>
        <v>18</v>
      </c>
      <c r="C71" s="774"/>
      <c r="D71" s="775"/>
      <c r="E71" s="775"/>
      <c r="F71" s="775"/>
      <c r="G71" s="775"/>
      <c r="H71" s="775"/>
      <c r="I71" s="775"/>
      <c r="J71" s="775"/>
      <c r="K71" s="775"/>
      <c r="L71" s="776"/>
      <c r="M71" s="712"/>
      <c r="N71" s="712"/>
      <c r="O71" s="712"/>
      <c r="P71" s="712"/>
      <c r="Q71" s="712"/>
      <c r="R71" s="689"/>
      <c r="S71" s="690"/>
      <c r="T71" s="690"/>
      <c r="U71" s="690"/>
      <c r="V71" s="691"/>
      <c r="W71" s="180"/>
      <c r="X71" s="177"/>
      <c r="Y71" s="177"/>
      <c r="Z71" s="183"/>
      <c r="AA71" s="184"/>
      <c r="AB71" s="212"/>
    </row>
    <row r="72" spans="1:28" ht="37.5" customHeight="1" x14ac:dyDescent="0.15">
      <c r="A72" s="195"/>
      <c r="B72" s="199">
        <f t="shared" si="0"/>
        <v>19</v>
      </c>
      <c r="C72" s="774"/>
      <c r="D72" s="775"/>
      <c r="E72" s="775"/>
      <c r="F72" s="775"/>
      <c r="G72" s="775"/>
      <c r="H72" s="775"/>
      <c r="I72" s="775"/>
      <c r="J72" s="775"/>
      <c r="K72" s="775"/>
      <c r="L72" s="776"/>
      <c r="M72" s="712"/>
      <c r="N72" s="712"/>
      <c r="O72" s="712"/>
      <c r="P72" s="712"/>
      <c r="Q72" s="712"/>
      <c r="R72" s="689"/>
      <c r="S72" s="690"/>
      <c r="T72" s="690"/>
      <c r="U72" s="690"/>
      <c r="V72" s="691"/>
      <c r="W72" s="180"/>
      <c r="X72" s="177"/>
      <c r="Y72" s="177"/>
      <c r="Z72" s="183"/>
      <c r="AA72" s="184"/>
      <c r="AB72" s="212"/>
    </row>
    <row r="73" spans="1:28" ht="37.5" customHeight="1" x14ac:dyDescent="0.15">
      <c r="A73" s="195"/>
      <c r="B73" s="199">
        <f t="shared" si="0"/>
        <v>20</v>
      </c>
      <c r="C73" s="774"/>
      <c r="D73" s="775"/>
      <c r="E73" s="775"/>
      <c r="F73" s="775"/>
      <c r="G73" s="775"/>
      <c r="H73" s="775"/>
      <c r="I73" s="775"/>
      <c r="J73" s="775"/>
      <c r="K73" s="775"/>
      <c r="L73" s="776"/>
      <c r="M73" s="712"/>
      <c r="N73" s="712"/>
      <c r="O73" s="712"/>
      <c r="P73" s="712"/>
      <c r="Q73" s="712"/>
      <c r="R73" s="689"/>
      <c r="S73" s="690"/>
      <c r="T73" s="690"/>
      <c r="U73" s="690"/>
      <c r="V73" s="691"/>
      <c r="W73" s="180"/>
      <c r="X73" s="177"/>
      <c r="Y73" s="177"/>
      <c r="Z73" s="183"/>
      <c r="AA73" s="184"/>
      <c r="AB73" s="212"/>
    </row>
    <row r="74" spans="1:28" ht="37.5" customHeight="1" x14ac:dyDescent="0.15">
      <c r="A74" s="195"/>
      <c r="B74" s="199">
        <f t="shared" si="0"/>
        <v>21</v>
      </c>
      <c r="C74" s="774"/>
      <c r="D74" s="775"/>
      <c r="E74" s="775"/>
      <c r="F74" s="775"/>
      <c r="G74" s="775"/>
      <c r="H74" s="775"/>
      <c r="I74" s="775"/>
      <c r="J74" s="775"/>
      <c r="K74" s="775"/>
      <c r="L74" s="776"/>
      <c r="M74" s="712"/>
      <c r="N74" s="712"/>
      <c r="O74" s="712"/>
      <c r="P74" s="712"/>
      <c r="Q74" s="712"/>
      <c r="R74" s="689"/>
      <c r="S74" s="690"/>
      <c r="T74" s="690"/>
      <c r="U74" s="690"/>
      <c r="V74" s="691"/>
      <c r="W74" s="180"/>
      <c r="X74" s="177"/>
      <c r="Y74" s="177"/>
      <c r="Z74" s="183"/>
      <c r="AA74" s="184"/>
      <c r="AB74" s="212"/>
    </row>
    <row r="75" spans="1:28" ht="37.5" customHeight="1" x14ac:dyDescent="0.15">
      <c r="A75" s="195"/>
      <c r="B75" s="199">
        <f t="shared" si="0"/>
        <v>22</v>
      </c>
      <c r="C75" s="774"/>
      <c r="D75" s="775"/>
      <c r="E75" s="775"/>
      <c r="F75" s="775"/>
      <c r="G75" s="775"/>
      <c r="H75" s="775"/>
      <c r="I75" s="775"/>
      <c r="J75" s="775"/>
      <c r="K75" s="775"/>
      <c r="L75" s="776"/>
      <c r="M75" s="712"/>
      <c r="N75" s="712"/>
      <c r="O75" s="712"/>
      <c r="P75" s="712"/>
      <c r="Q75" s="712"/>
      <c r="R75" s="689"/>
      <c r="S75" s="690"/>
      <c r="T75" s="690"/>
      <c r="U75" s="690"/>
      <c r="V75" s="691"/>
      <c r="W75" s="180"/>
      <c r="X75" s="177"/>
      <c r="Y75" s="177"/>
      <c r="Z75" s="183"/>
      <c r="AA75" s="184"/>
      <c r="AB75" s="212"/>
    </row>
    <row r="76" spans="1:28" ht="37.5" customHeight="1" x14ac:dyDescent="0.15">
      <c r="A76" s="195"/>
      <c r="B76" s="199">
        <f t="shared" si="0"/>
        <v>23</v>
      </c>
      <c r="C76" s="774"/>
      <c r="D76" s="775"/>
      <c r="E76" s="775"/>
      <c r="F76" s="775"/>
      <c r="G76" s="775"/>
      <c r="H76" s="775"/>
      <c r="I76" s="775"/>
      <c r="J76" s="775"/>
      <c r="K76" s="775"/>
      <c r="L76" s="776"/>
      <c r="M76" s="712"/>
      <c r="N76" s="712"/>
      <c r="O76" s="712"/>
      <c r="P76" s="712"/>
      <c r="Q76" s="712"/>
      <c r="R76" s="689"/>
      <c r="S76" s="690"/>
      <c r="T76" s="690"/>
      <c r="U76" s="690"/>
      <c r="V76" s="691"/>
      <c r="W76" s="180"/>
      <c r="X76" s="177"/>
      <c r="Y76" s="177"/>
      <c r="Z76" s="183"/>
      <c r="AA76" s="184"/>
      <c r="AB76" s="212"/>
    </row>
    <row r="77" spans="1:28" ht="37.5" customHeight="1" x14ac:dyDescent="0.15">
      <c r="A77" s="195"/>
      <c r="B77" s="199">
        <f t="shared" si="0"/>
        <v>24</v>
      </c>
      <c r="C77" s="774"/>
      <c r="D77" s="775"/>
      <c r="E77" s="775"/>
      <c r="F77" s="775"/>
      <c r="G77" s="775"/>
      <c r="H77" s="775"/>
      <c r="I77" s="775"/>
      <c r="J77" s="775"/>
      <c r="K77" s="775"/>
      <c r="L77" s="776"/>
      <c r="M77" s="712"/>
      <c r="N77" s="712"/>
      <c r="O77" s="712"/>
      <c r="P77" s="712"/>
      <c r="Q77" s="712"/>
      <c r="R77" s="689"/>
      <c r="S77" s="690"/>
      <c r="T77" s="690"/>
      <c r="U77" s="690"/>
      <c r="V77" s="691"/>
      <c r="W77" s="180"/>
      <c r="X77" s="177"/>
      <c r="Y77" s="177"/>
      <c r="Z77" s="183"/>
      <c r="AA77" s="184"/>
      <c r="AB77" s="212"/>
    </row>
    <row r="78" spans="1:28" ht="37.5" customHeight="1" x14ac:dyDescent="0.15">
      <c r="A78" s="195"/>
      <c r="B78" s="199">
        <f t="shared" si="0"/>
        <v>25</v>
      </c>
      <c r="C78" s="774"/>
      <c r="D78" s="775"/>
      <c r="E78" s="775"/>
      <c r="F78" s="775"/>
      <c r="G78" s="775"/>
      <c r="H78" s="775"/>
      <c r="I78" s="775"/>
      <c r="J78" s="775"/>
      <c r="K78" s="775"/>
      <c r="L78" s="776"/>
      <c r="M78" s="712"/>
      <c r="N78" s="712"/>
      <c r="O78" s="712"/>
      <c r="P78" s="712"/>
      <c r="Q78" s="712"/>
      <c r="R78" s="689"/>
      <c r="S78" s="690"/>
      <c r="T78" s="690"/>
      <c r="U78" s="690"/>
      <c r="V78" s="691"/>
      <c r="W78" s="180"/>
      <c r="X78" s="177"/>
      <c r="Y78" s="177"/>
      <c r="Z78" s="183"/>
      <c r="AA78" s="186"/>
      <c r="AB78" s="212"/>
    </row>
    <row r="79" spans="1:28" ht="37.5" customHeight="1" x14ac:dyDescent="0.15">
      <c r="A79" s="195"/>
      <c r="B79" s="199">
        <f t="shared" si="0"/>
        <v>26</v>
      </c>
      <c r="C79" s="774"/>
      <c r="D79" s="775"/>
      <c r="E79" s="775"/>
      <c r="F79" s="775"/>
      <c r="G79" s="775"/>
      <c r="H79" s="775"/>
      <c r="I79" s="775"/>
      <c r="J79" s="775"/>
      <c r="K79" s="775"/>
      <c r="L79" s="776"/>
      <c r="M79" s="712"/>
      <c r="N79" s="712"/>
      <c r="O79" s="712"/>
      <c r="P79" s="712"/>
      <c r="Q79" s="712"/>
      <c r="R79" s="689"/>
      <c r="S79" s="690"/>
      <c r="T79" s="690"/>
      <c r="U79" s="690"/>
      <c r="V79" s="691"/>
      <c r="W79" s="180"/>
      <c r="X79" s="177"/>
      <c r="Y79" s="177"/>
      <c r="Z79" s="183"/>
      <c r="AA79" s="186"/>
      <c r="AB79" s="212"/>
    </row>
    <row r="80" spans="1:28" ht="37.5" customHeight="1" x14ac:dyDescent="0.15">
      <c r="A80" s="195"/>
      <c r="B80" s="199">
        <f t="shared" si="0"/>
        <v>27</v>
      </c>
      <c r="C80" s="774"/>
      <c r="D80" s="775"/>
      <c r="E80" s="775"/>
      <c r="F80" s="775"/>
      <c r="G80" s="775"/>
      <c r="H80" s="775"/>
      <c r="I80" s="775"/>
      <c r="J80" s="775"/>
      <c r="K80" s="775"/>
      <c r="L80" s="776"/>
      <c r="M80" s="712"/>
      <c r="N80" s="712"/>
      <c r="O80" s="712"/>
      <c r="P80" s="712"/>
      <c r="Q80" s="712"/>
      <c r="R80" s="689"/>
      <c r="S80" s="690"/>
      <c r="T80" s="690"/>
      <c r="U80" s="690"/>
      <c r="V80" s="691"/>
      <c r="W80" s="180"/>
      <c r="X80" s="177"/>
      <c r="Y80" s="177"/>
      <c r="Z80" s="183"/>
      <c r="AA80" s="186"/>
      <c r="AB80" s="212"/>
    </row>
    <row r="81" spans="1:28" ht="37.5" customHeight="1" x14ac:dyDescent="0.15">
      <c r="A81" s="195"/>
      <c r="B81" s="199">
        <f t="shared" si="0"/>
        <v>28</v>
      </c>
      <c r="C81" s="774"/>
      <c r="D81" s="775"/>
      <c r="E81" s="775"/>
      <c r="F81" s="775"/>
      <c r="G81" s="775"/>
      <c r="H81" s="775"/>
      <c r="I81" s="775"/>
      <c r="J81" s="775"/>
      <c r="K81" s="775"/>
      <c r="L81" s="776"/>
      <c r="M81" s="712"/>
      <c r="N81" s="712"/>
      <c r="O81" s="712"/>
      <c r="P81" s="712"/>
      <c r="Q81" s="712"/>
      <c r="R81" s="689"/>
      <c r="S81" s="690"/>
      <c r="T81" s="690"/>
      <c r="U81" s="690"/>
      <c r="V81" s="691"/>
      <c r="W81" s="180"/>
      <c r="X81" s="177"/>
      <c r="Y81" s="177"/>
      <c r="Z81" s="183"/>
      <c r="AA81" s="186"/>
      <c r="AB81" s="212"/>
    </row>
    <row r="82" spans="1:28" ht="37.5" customHeight="1" x14ac:dyDescent="0.15">
      <c r="A82" s="195"/>
      <c r="B82" s="199">
        <f t="shared" si="0"/>
        <v>29</v>
      </c>
      <c r="C82" s="774"/>
      <c r="D82" s="775"/>
      <c r="E82" s="775"/>
      <c r="F82" s="775"/>
      <c r="G82" s="775"/>
      <c r="H82" s="775"/>
      <c r="I82" s="775"/>
      <c r="J82" s="775"/>
      <c r="K82" s="775"/>
      <c r="L82" s="776"/>
      <c r="M82" s="712"/>
      <c r="N82" s="712"/>
      <c r="O82" s="712"/>
      <c r="P82" s="712"/>
      <c r="Q82" s="712"/>
      <c r="R82" s="689"/>
      <c r="S82" s="690"/>
      <c r="T82" s="690"/>
      <c r="U82" s="690"/>
      <c r="V82" s="691"/>
      <c r="W82" s="180"/>
      <c r="X82" s="177"/>
      <c r="Y82" s="177"/>
      <c r="Z82" s="183"/>
      <c r="AA82" s="186"/>
      <c r="AB82" s="212"/>
    </row>
    <row r="83" spans="1:28" ht="37.5" customHeight="1" x14ac:dyDescent="0.15">
      <c r="A83" s="195"/>
      <c r="B83" s="199">
        <f t="shared" si="0"/>
        <v>30</v>
      </c>
      <c r="C83" s="774"/>
      <c r="D83" s="775"/>
      <c r="E83" s="775"/>
      <c r="F83" s="775"/>
      <c r="G83" s="775"/>
      <c r="H83" s="775"/>
      <c r="I83" s="775"/>
      <c r="J83" s="775"/>
      <c r="K83" s="775"/>
      <c r="L83" s="776"/>
      <c r="M83" s="712"/>
      <c r="N83" s="712"/>
      <c r="O83" s="712"/>
      <c r="P83" s="712"/>
      <c r="Q83" s="712"/>
      <c r="R83" s="689"/>
      <c r="S83" s="690"/>
      <c r="T83" s="690"/>
      <c r="U83" s="690"/>
      <c r="V83" s="691"/>
      <c r="W83" s="180"/>
      <c r="X83" s="177"/>
      <c r="Y83" s="177"/>
      <c r="Z83" s="183"/>
      <c r="AA83" s="186"/>
      <c r="AB83" s="212"/>
    </row>
    <row r="84" spans="1:28" ht="37.5" customHeight="1" x14ac:dyDescent="0.15">
      <c r="A84" s="195"/>
      <c r="B84" s="199">
        <f t="shared" si="0"/>
        <v>31</v>
      </c>
      <c r="C84" s="774"/>
      <c r="D84" s="775"/>
      <c r="E84" s="775"/>
      <c r="F84" s="775"/>
      <c r="G84" s="775"/>
      <c r="H84" s="775"/>
      <c r="I84" s="775"/>
      <c r="J84" s="775"/>
      <c r="K84" s="775"/>
      <c r="L84" s="776"/>
      <c r="M84" s="712"/>
      <c r="N84" s="712"/>
      <c r="O84" s="712"/>
      <c r="P84" s="712"/>
      <c r="Q84" s="712"/>
      <c r="R84" s="689"/>
      <c r="S84" s="690"/>
      <c r="T84" s="690"/>
      <c r="U84" s="690"/>
      <c r="V84" s="691"/>
      <c r="W84" s="180"/>
      <c r="X84" s="177"/>
      <c r="Y84" s="177"/>
      <c r="Z84" s="183"/>
      <c r="AA84" s="186"/>
      <c r="AB84" s="212"/>
    </row>
    <row r="85" spans="1:28" ht="37.5" customHeight="1" x14ac:dyDescent="0.15">
      <c r="A85" s="195"/>
      <c r="B85" s="199">
        <f t="shared" si="0"/>
        <v>32</v>
      </c>
      <c r="C85" s="774"/>
      <c r="D85" s="775"/>
      <c r="E85" s="775"/>
      <c r="F85" s="775"/>
      <c r="G85" s="775"/>
      <c r="H85" s="775"/>
      <c r="I85" s="775"/>
      <c r="J85" s="775"/>
      <c r="K85" s="775"/>
      <c r="L85" s="776"/>
      <c r="M85" s="712"/>
      <c r="N85" s="712"/>
      <c r="O85" s="712"/>
      <c r="P85" s="712"/>
      <c r="Q85" s="712"/>
      <c r="R85" s="689"/>
      <c r="S85" s="690"/>
      <c r="T85" s="690"/>
      <c r="U85" s="690"/>
      <c r="V85" s="691"/>
      <c r="W85" s="180"/>
      <c r="X85" s="177"/>
      <c r="Y85" s="177"/>
      <c r="Z85" s="183"/>
      <c r="AA85" s="186"/>
      <c r="AB85" s="212"/>
    </row>
    <row r="86" spans="1:28" ht="37.5" customHeight="1" x14ac:dyDescent="0.15">
      <c r="A86" s="195"/>
      <c r="B86" s="199">
        <f t="shared" si="0"/>
        <v>33</v>
      </c>
      <c r="C86" s="774"/>
      <c r="D86" s="775"/>
      <c r="E86" s="775"/>
      <c r="F86" s="775"/>
      <c r="G86" s="775"/>
      <c r="H86" s="775"/>
      <c r="I86" s="775"/>
      <c r="J86" s="775"/>
      <c r="K86" s="775"/>
      <c r="L86" s="776"/>
      <c r="M86" s="712"/>
      <c r="N86" s="712"/>
      <c r="O86" s="712"/>
      <c r="P86" s="712"/>
      <c r="Q86" s="712"/>
      <c r="R86" s="689"/>
      <c r="S86" s="690"/>
      <c r="T86" s="690"/>
      <c r="U86" s="690"/>
      <c r="V86" s="691"/>
      <c r="W86" s="180"/>
      <c r="X86" s="177"/>
      <c r="Y86" s="177"/>
      <c r="Z86" s="183"/>
      <c r="AA86" s="186"/>
      <c r="AB86" s="212"/>
    </row>
    <row r="87" spans="1:28" ht="37.5" customHeight="1" x14ac:dyDescent="0.15">
      <c r="A87" s="195"/>
      <c r="B87" s="199">
        <f t="shared" si="0"/>
        <v>34</v>
      </c>
      <c r="C87" s="774"/>
      <c r="D87" s="775"/>
      <c r="E87" s="775"/>
      <c r="F87" s="775"/>
      <c r="G87" s="775"/>
      <c r="H87" s="775"/>
      <c r="I87" s="775"/>
      <c r="J87" s="775"/>
      <c r="K87" s="775"/>
      <c r="L87" s="776"/>
      <c r="M87" s="712"/>
      <c r="N87" s="712"/>
      <c r="O87" s="712"/>
      <c r="P87" s="712"/>
      <c r="Q87" s="712"/>
      <c r="R87" s="689"/>
      <c r="S87" s="690"/>
      <c r="T87" s="690"/>
      <c r="U87" s="690"/>
      <c r="V87" s="691"/>
      <c r="W87" s="180"/>
      <c r="X87" s="177"/>
      <c r="Y87" s="177"/>
      <c r="Z87" s="183"/>
      <c r="AA87" s="186"/>
      <c r="AB87" s="212"/>
    </row>
    <row r="88" spans="1:28" ht="37.5" customHeight="1" x14ac:dyDescent="0.15">
      <c r="A88" s="195"/>
      <c r="B88" s="199">
        <f t="shared" si="0"/>
        <v>35</v>
      </c>
      <c r="C88" s="774"/>
      <c r="D88" s="775"/>
      <c r="E88" s="775"/>
      <c r="F88" s="775"/>
      <c r="G88" s="775"/>
      <c r="H88" s="775"/>
      <c r="I88" s="775"/>
      <c r="J88" s="775"/>
      <c r="K88" s="775"/>
      <c r="L88" s="776"/>
      <c r="M88" s="712"/>
      <c r="N88" s="712"/>
      <c r="O88" s="712"/>
      <c r="P88" s="712"/>
      <c r="Q88" s="712"/>
      <c r="R88" s="689"/>
      <c r="S88" s="690"/>
      <c r="T88" s="690"/>
      <c r="U88" s="690"/>
      <c r="V88" s="691"/>
      <c r="W88" s="180"/>
      <c r="X88" s="177"/>
      <c r="Y88" s="177"/>
      <c r="Z88" s="183"/>
      <c r="AA88" s="186"/>
      <c r="AB88" s="212"/>
    </row>
    <row r="89" spans="1:28" ht="37.5" customHeight="1" x14ac:dyDescent="0.15">
      <c r="A89" s="195"/>
      <c r="B89" s="199">
        <f t="shared" si="0"/>
        <v>36</v>
      </c>
      <c r="C89" s="774"/>
      <c r="D89" s="775"/>
      <c r="E89" s="775"/>
      <c r="F89" s="775"/>
      <c r="G89" s="775"/>
      <c r="H89" s="775"/>
      <c r="I89" s="775"/>
      <c r="J89" s="775"/>
      <c r="K89" s="775"/>
      <c r="L89" s="776"/>
      <c r="M89" s="712"/>
      <c r="N89" s="712"/>
      <c r="O89" s="712"/>
      <c r="P89" s="712"/>
      <c r="Q89" s="712"/>
      <c r="R89" s="689"/>
      <c r="S89" s="690"/>
      <c r="T89" s="690"/>
      <c r="U89" s="690"/>
      <c r="V89" s="691"/>
      <c r="W89" s="180"/>
      <c r="X89" s="177"/>
      <c r="Y89" s="177"/>
      <c r="Z89" s="183"/>
      <c r="AA89" s="186"/>
      <c r="AB89" s="212"/>
    </row>
    <row r="90" spans="1:28" ht="37.5" customHeight="1" x14ac:dyDescent="0.15">
      <c r="A90" s="195"/>
      <c r="B90" s="199">
        <f t="shared" si="0"/>
        <v>37</v>
      </c>
      <c r="C90" s="774"/>
      <c r="D90" s="775"/>
      <c r="E90" s="775"/>
      <c r="F90" s="775"/>
      <c r="G90" s="775"/>
      <c r="H90" s="775"/>
      <c r="I90" s="775"/>
      <c r="J90" s="775"/>
      <c r="K90" s="775"/>
      <c r="L90" s="776"/>
      <c r="M90" s="712"/>
      <c r="N90" s="712"/>
      <c r="O90" s="712"/>
      <c r="P90" s="712"/>
      <c r="Q90" s="712"/>
      <c r="R90" s="689"/>
      <c r="S90" s="690"/>
      <c r="T90" s="690"/>
      <c r="U90" s="690"/>
      <c r="V90" s="691"/>
      <c r="W90" s="180"/>
      <c r="X90" s="177"/>
      <c r="Y90" s="177"/>
      <c r="Z90" s="183"/>
      <c r="AA90" s="186"/>
      <c r="AB90" s="212"/>
    </row>
    <row r="91" spans="1:28" ht="37.5" customHeight="1" x14ac:dyDescent="0.15">
      <c r="A91" s="195"/>
      <c r="B91" s="199">
        <f t="shared" si="0"/>
        <v>38</v>
      </c>
      <c r="C91" s="774"/>
      <c r="D91" s="775"/>
      <c r="E91" s="775"/>
      <c r="F91" s="775"/>
      <c r="G91" s="775"/>
      <c r="H91" s="775"/>
      <c r="I91" s="775"/>
      <c r="J91" s="775"/>
      <c r="K91" s="775"/>
      <c r="L91" s="776"/>
      <c r="M91" s="712"/>
      <c r="N91" s="712"/>
      <c r="O91" s="712"/>
      <c r="P91" s="712"/>
      <c r="Q91" s="712"/>
      <c r="R91" s="689"/>
      <c r="S91" s="690"/>
      <c r="T91" s="690"/>
      <c r="U91" s="690"/>
      <c r="V91" s="691"/>
      <c r="W91" s="180"/>
      <c r="X91" s="177"/>
      <c r="Y91" s="177"/>
      <c r="Z91" s="183"/>
      <c r="AA91" s="186"/>
      <c r="AB91" s="212"/>
    </row>
    <row r="92" spans="1:28" ht="37.5" customHeight="1" x14ac:dyDescent="0.15">
      <c r="A92" s="195"/>
      <c r="B92" s="199">
        <f t="shared" si="0"/>
        <v>39</v>
      </c>
      <c r="C92" s="774"/>
      <c r="D92" s="775"/>
      <c r="E92" s="775"/>
      <c r="F92" s="775"/>
      <c r="G92" s="775"/>
      <c r="H92" s="775"/>
      <c r="I92" s="775"/>
      <c r="J92" s="775"/>
      <c r="K92" s="775"/>
      <c r="L92" s="776"/>
      <c r="M92" s="712"/>
      <c r="N92" s="712"/>
      <c r="O92" s="712"/>
      <c r="P92" s="712"/>
      <c r="Q92" s="712"/>
      <c r="R92" s="689"/>
      <c r="S92" s="690"/>
      <c r="T92" s="690"/>
      <c r="U92" s="690"/>
      <c r="V92" s="691"/>
      <c r="W92" s="180"/>
      <c r="X92" s="177"/>
      <c r="Y92" s="177"/>
      <c r="Z92" s="183"/>
      <c r="AA92" s="186"/>
      <c r="AB92" s="212"/>
    </row>
    <row r="93" spans="1:28" ht="37.5" customHeight="1" x14ac:dyDescent="0.15">
      <c r="A93" s="195"/>
      <c r="B93" s="199">
        <f t="shared" ref="B93:B119" si="1">B92+1</f>
        <v>40</v>
      </c>
      <c r="C93" s="774"/>
      <c r="D93" s="775"/>
      <c r="E93" s="775"/>
      <c r="F93" s="775"/>
      <c r="G93" s="775"/>
      <c r="H93" s="775"/>
      <c r="I93" s="775"/>
      <c r="J93" s="775"/>
      <c r="K93" s="775"/>
      <c r="L93" s="776"/>
      <c r="M93" s="712"/>
      <c r="N93" s="712"/>
      <c r="O93" s="712"/>
      <c r="P93" s="712"/>
      <c r="Q93" s="712"/>
      <c r="R93" s="689"/>
      <c r="S93" s="690"/>
      <c r="T93" s="690"/>
      <c r="U93" s="690"/>
      <c r="V93" s="691"/>
      <c r="W93" s="180"/>
      <c r="X93" s="177"/>
      <c r="Y93" s="177"/>
      <c r="Z93" s="183"/>
      <c r="AA93" s="186"/>
      <c r="AB93" s="212"/>
    </row>
    <row r="94" spans="1:28" ht="37.5" customHeight="1" x14ac:dyDescent="0.15">
      <c r="A94" s="195"/>
      <c r="B94" s="199">
        <f t="shared" si="1"/>
        <v>41</v>
      </c>
      <c r="C94" s="774"/>
      <c r="D94" s="775"/>
      <c r="E94" s="775"/>
      <c r="F94" s="775"/>
      <c r="G94" s="775"/>
      <c r="H94" s="775"/>
      <c r="I94" s="775"/>
      <c r="J94" s="775"/>
      <c r="K94" s="775"/>
      <c r="L94" s="776"/>
      <c r="M94" s="712"/>
      <c r="N94" s="712"/>
      <c r="O94" s="712"/>
      <c r="P94" s="712"/>
      <c r="Q94" s="712"/>
      <c r="R94" s="689"/>
      <c r="S94" s="690"/>
      <c r="T94" s="690"/>
      <c r="U94" s="690"/>
      <c r="V94" s="691"/>
      <c r="W94" s="180"/>
      <c r="X94" s="177"/>
      <c r="Y94" s="177"/>
      <c r="Z94" s="183"/>
      <c r="AA94" s="186"/>
      <c r="AB94" s="212"/>
    </row>
    <row r="95" spans="1:28" ht="37.5" customHeight="1" x14ac:dyDescent="0.15">
      <c r="A95" s="195"/>
      <c r="B95" s="199">
        <f t="shared" si="1"/>
        <v>42</v>
      </c>
      <c r="C95" s="774"/>
      <c r="D95" s="775"/>
      <c r="E95" s="775"/>
      <c r="F95" s="775"/>
      <c r="G95" s="775"/>
      <c r="H95" s="775"/>
      <c r="I95" s="775"/>
      <c r="J95" s="775"/>
      <c r="K95" s="775"/>
      <c r="L95" s="776"/>
      <c r="M95" s="712"/>
      <c r="N95" s="712"/>
      <c r="O95" s="712"/>
      <c r="P95" s="712"/>
      <c r="Q95" s="712"/>
      <c r="R95" s="689"/>
      <c r="S95" s="690"/>
      <c r="T95" s="690"/>
      <c r="U95" s="690"/>
      <c r="V95" s="691"/>
      <c r="W95" s="180"/>
      <c r="X95" s="177"/>
      <c r="Y95" s="177"/>
      <c r="Z95" s="183"/>
      <c r="AA95" s="186"/>
      <c r="AB95" s="212"/>
    </row>
    <row r="96" spans="1:28" ht="37.5" customHeight="1" x14ac:dyDescent="0.15">
      <c r="A96" s="195"/>
      <c r="B96" s="199">
        <f t="shared" si="1"/>
        <v>43</v>
      </c>
      <c r="C96" s="774"/>
      <c r="D96" s="775"/>
      <c r="E96" s="775"/>
      <c r="F96" s="775"/>
      <c r="G96" s="775"/>
      <c r="H96" s="775"/>
      <c r="I96" s="775"/>
      <c r="J96" s="775"/>
      <c r="K96" s="775"/>
      <c r="L96" s="776"/>
      <c r="M96" s="712"/>
      <c r="N96" s="712"/>
      <c r="O96" s="712"/>
      <c r="P96" s="712"/>
      <c r="Q96" s="712"/>
      <c r="R96" s="689"/>
      <c r="S96" s="690"/>
      <c r="T96" s="690"/>
      <c r="U96" s="690"/>
      <c r="V96" s="691"/>
      <c r="W96" s="180"/>
      <c r="X96" s="177"/>
      <c r="Y96" s="177"/>
      <c r="Z96" s="183"/>
      <c r="AA96" s="186"/>
      <c r="AB96" s="212"/>
    </row>
    <row r="97" spans="1:28" ht="37.5" customHeight="1" x14ac:dyDescent="0.15">
      <c r="A97" s="195"/>
      <c r="B97" s="199">
        <f t="shared" si="1"/>
        <v>44</v>
      </c>
      <c r="C97" s="774"/>
      <c r="D97" s="775"/>
      <c r="E97" s="775"/>
      <c r="F97" s="775"/>
      <c r="G97" s="775"/>
      <c r="H97" s="775"/>
      <c r="I97" s="775"/>
      <c r="J97" s="775"/>
      <c r="K97" s="775"/>
      <c r="L97" s="776"/>
      <c r="M97" s="712"/>
      <c r="N97" s="712"/>
      <c r="O97" s="712"/>
      <c r="P97" s="712"/>
      <c r="Q97" s="712"/>
      <c r="R97" s="689"/>
      <c r="S97" s="690"/>
      <c r="T97" s="690"/>
      <c r="U97" s="690"/>
      <c r="V97" s="691"/>
      <c r="W97" s="180"/>
      <c r="X97" s="177"/>
      <c r="Y97" s="177"/>
      <c r="Z97" s="183"/>
      <c r="AA97" s="186"/>
      <c r="AB97" s="212"/>
    </row>
    <row r="98" spans="1:28" ht="37.5" customHeight="1" x14ac:dyDescent="0.15">
      <c r="A98" s="195"/>
      <c r="B98" s="199">
        <f t="shared" si="1"/>
        <v>45</v>
      </c>
      <c r="C98" s="774"/>
      <c r="D98" s="775"/>
      <c r="E98" s="775"/>
      <c r="F98" s="775"/>
      <c r="G98" s="775"/>
      <c r="H98" s="775"/>
      <c r="I98" s="775"/>
      <c r="J98" s="775"/>
      <c r="K98" s="775"/>
      <c r="L98" s="776"/>
      <c r="M98" s="712"/>
      <c r="N98" s="712"/>
      <c r="O98" s="712"/>
      <c r="P98" s="712"/>
      <c r="Q98" s="712"/>
      <c r="R98" s="689"/>
      <c r="S98" s="690"/>
      <c r="T98" s="690"/>
      <c r="U98" s="690"/>
      <c r="V98" s="691"/>
      <c r="W98" s="180"/>
      <c r="X98" s="177"/>
      <c r="Y98" s="177"/>
      <c r="Z98" s="183"/>
      <c r="AA98" s="186"/>
      <c r="AB98" s="212"/>
    </row>
    <row r="99" spans="1:28" ht="37.5" customHeight="1" x14ac:dyDescent="0.15">
      <c r="A99" s="195"/>
      <c r="B99" s="199">
        <f t="shared" si="1"/>
        <v>46</v>
      </c>
      <c r="C99" s="774"/>
      <c r="D99" s="775"/>
      <c r="E99" s="775"/>
      <c r="F99" s="775"/>
      <c r="G99" s="775"/>
      <c r="H99" s="775"/>
      <c r="I99" s="775"/>
      <c r="J99" s="775"/>
      <c r="K99" s="775"/>
      <c r="L99" s="776"/>
      <c r="M99" s="712"/>
      <c r="N99" s="712"/>
      <c r="O99" s="712"/>
      <c r="P99" s="712"/>
      <c r="Q99" s="712"/>
      <c r="R99" s="689"/>
      <c r="S99" s="690"/>
      <c r="T99" s="690"/>
      <c r="U99" s="690"/>
      <c r="V99" s="691"/>
      <c r="W99" s="180"/>
      <c r="X99" s="177"/>
      <c r="Y99" s="177"/>
      <c r="Z99" s="183"/>
      <c r="AA99" s="186"/>
      <c r="AB99" s="212"/>
    </row>
    <row r="100" spans="1:28" ht="37.5" customHeight="1" x14ac:dyDescent="0.15">
      <c r="A100" s="195"/>
      <c r="B100" s="199">
        <f t="shared" si="1"/>
        <v>47</v>
      </c>
      <c r="C100" s="774"/>
      <c r="D100" s="775"/>
      <c r="E100" s="775"/>
      <c r="F100" s="775"/>
      <c r="G100" s="775"/>
      <c r="H100" s="775"/>
      <c r="I100" s="775"/>
      <c r="J100" s="775"/>
      <c r="K100" s="775"/>
      <c r="L100" s="776"/>
      <c r="M100" s="712"/>
      <c r="N100" s="712"/>
      <c r="O100" s="712"/>
      <c r="P100" s="712"/>
      <c r="Q100" s="712"/>
      <c r="R100" s="689"/>
      <c r="S100" s="690"/>
      <c r="T100" s="690"/>
      <c r="U100" s="690"/>
      <c r="V100" s="691"/>
      <c r="W100" s="180"/>
      <c r="X100" s="177"/>
      <c r="Y100" s="177"/>
      <c r="Z100" s="183"/>
      <c r="AA100" s="186"/>
      <c r="AB100" s="212"/>
    </row>
    <row r="101" spans="1:28" ht="37.5" customHeight="1" x14ac:dyDescent="0.15">
      <c r="A101" s="195"/>
      <c r="B101" s="199">
        <f t="shared" si="1"/>
        <v>48</v>
      </c>
      <c r="C101" s="774"/>
      <c r="D101" s="775"/>
      <c r="E101" s="775"/>
      <c r="F101" s="775"/>
      <c r="G101" s="775"/>
      <c r="H101" s="775"/>
      <c r="I101" s="775"/>
      <c r="J101" s="775"/>
      <c r="K101" s="775"/>
      <c r="L101" s="776"/>
      <c r="M101" s="712"/>
      <c r="N101" s="712"/>
      <c r="O101" s="712"/>
      <c r="P101" s="712"/>
      <c r="Q101" s="712"/>
      <c r="R101" s="689"/>
      <c r="S101" s="690"/>
      <c r="T101" s="690"/>
      <c r="U101" s="690"/>
      <c r="V101" s="691"/>
      <c r="W101" s="180"/>
      <c r="X101" s="177"/>
      <c r="Y101" s="177"/>
      <c r="Z101" s="183"/>
      <c r="AA101" s="186"/>
      <c r="AB101" s="212"/>
    </row>
    <row r="102" spans="1:28" ht="37.5" customHeight="1" x14ac:dyDescent="0.15">
      <c r="A102" s="195"/>
      <c r="B102" s="199">
        <f t="shared" si="1"/>
        <v>49</v>
      </c>
      <c r="C102" s="774"/>
      <c r="D102" s="775"/>
      <c r="E102" s="775"/>
      <c r="F102" s="775"/>
      <c r="G102" s="775"/>
      <c r="H102" s="775"/>
      <c r="I102" s="775"/>
      <c r="J102" s="775"/>
      <c r="K102" s="775"/>
      <c r="L102" s="776"/>
      <c r="M102" s="712"/>
      <c r="N102" s="712"/>
      <c r="O102" s="712"/>
      <c r="P102" s="712"/>
      <c r="Q102" s="712"/>
      <c r="R102" s="689"/>
      <c r="S102" s="690"/>
      <c r="T102" s="690"/>
      <c r="U102" s="690"/>
      <c r="V102" s="691"/>
      <c r="W102" s="180"/>
      <c r="X102" s="177"/>
      <c r="Y102" s="177"/>
      <c r="Z102" s="183"/>
      <c r="AA102" s="186"/>
      <c r="AB102" s="212"/>
    </row>
    <row r="103" spans="1:28" ht="37.5" customHeight="1" x14ac:dyDescent="0.15">
      <c r="A103" s="195"/>
      <c r="B103" s="199">
        <f t="shared" si="1"/>
        <v>50</v>
      </c>
      <c r="C103" s="774"/>
      <c r="D103" s="775"/>
      <c r="E103" s="775"/>
      <c r="F103" s="775"/>
      <c r="G103" s="775"/>
      <c r="H103" s="775"/>
      <c r="I103" s="775"/>
      <c r="J103" s="775"/>
      <c r="K103" s="775"/>
      <c r="L103" s="776"/>
      <c r="M103" s="712"/>
      <c r="N103" s="712"/>
      <c r="O103" s="712"/>
      <c r="P103" s="712"/>
      <c r="Q103" s="712"/>
      <c r="R103" s="689"/>
      <c r="S103" s="690"/>
      <c r="T103" s="690"/>
      <c r="U103" s="690"/>
      <c r="V103" s="691"/>
      <c r="W103" s="180"/>
      <c r="X103" s="177"/>
      <c r="Y103" s="177"/>
      <c r="Z103" s="183"/>
      <c r="AA103" s="186"/>
      <c r="AB103" s="212"/>
    </row>
    <row r="104" spans="1:28" ht="37.5" customHeight="1" x14ac:dyDescent="0.15">
      <c r="A104" s="195"/>
      <c r="B104" s="199">
        <f t="shared" si="1"/>
        <v>51</v>
      </c>
      <c r="C104" s="774"/>
      <c r="D104" s="775"/>
      <c r="E104" s="775"/>
      <c r="F104" s="775"/>
      <c r="G104" s="775"/>
      <c r="H104" s="775"/>
      <c r="I104" s="775"/>
      <c r="J104" s="775"/>
      <c r="K104" s="775"/>
      <c r="L104" s="776"/>
      <c r="M104" s="712"/>
      <c r="N104" s="712"/>
      <c r="O104" s="712"/>
      <c r="P104" s="712"/>
      <c r="Q104" s="712"/>
      <c r="R104" s="689"/>
      <c r="S104" s="690"/>
      <c r="T104" s="690"/>
      <c r="U104" s="690"/>
      <c r="V104" s="691"/>
      <c r="W104" s="180"/>
      <c r="X104" s="177"/>
      <c r="Y104" s="177"/>
      <c r="Z104" s="183"/>
      <c r="AA104" s="186"/>
      <c r="AB104" s="212"/>
    </row>
    <row r="105" spans="1:28" ht="37.5" customHeight="1" x14ac:dyDescent="0.15">
      <c r="A105" s="195"/>
      <c r="B105" s="199">
        <f t="shared" si="1"/>
        <v>52</v>
      </c>
      <c r="C105" s="774"/>
      <c r="D105" s="775"/>
      <c r="E105" s="775"/>
      <c r="F105" s="775"/>
      <c r="G105" s="775"/>
      <c r="H105" s="775"/>
      <c r="I105" s="775"/>
      <c r="J105" s="775"/>
      <c r="K105" s="775"/>
      <c r="L105" s="776"/>
      <c r="M105" s="712"/>
      <c r="N105" s="712"/>
      <c r="O105" s="712"/>
      <c r="P105" s="712"/>
      <c r="Q105" s="712"/>
      <c r="R105" s="689"/>
      <c r="S105" s="690"/>
      <c r="T105" s="690"/>
      <c r="U105" s="690"/>
      <c r="V105" s="691"/>
      <c r="W105" s="180"/>
      <c r="X105" s="177"/>
      <c r="Y105" s="177"/>
      <c r="Z105" s="183"/>
      <c r="AA105" s="186"/>
      <c r="AB105" s="212"/>
    </row>
    <row r="106" spans="1:28" ht="37.5" customHeight="1" x14ac:dyDescent="0.15">
      <c r="A106" s="195"/>
      <c r="B106" s="199">
        <f t="shared" si="1"/>
        <v>53</v>
      </c>
      <c r="C106" s="774"/>
      <c r="D106" s="775"/>
      <c r="E106" s="775"/>
      <c r="F106" s="775"/>
      <c r="G106" s="775"/>
      <c r="H106" s="775"/>
      <c r="I106" s="775"/>
      <c r="J106" s="775"/>
      <c r="K106" s="775"/>
      <c r="L106" s="776"/>
      <c r="M106" s="712"/>
      <c r="N106" s="712"/>
      <c r="O106" s="712"/>
      <c r="P106" s="712"/>
      <c r="Q106" s="712"/>
      <c r="R106" s="689"/>
      <c r="S106" s="690"/>
      <c r="T106" s="690"/>
      <c r="U106" s="690"/>
      <c r="V106" s="691"/>
      <c r="W106" s="180"/>
      <c r="X106" s="177"/>
      <c r="Y106" s="177"/>
      <c r="Z106" s="183"/>
      <c r="AA106" s="186"/>
      <c r="AB106" s="212"/>
    </row>
    <row r="107" spans="1:28" ht="37.5" customHeight="1" x14ac:dyDescent="0.15">
      <c r="A107" s="195"/>
      <c r="B107" s="199">
        <f t="shared" si="1"/>
        <v>54</v>
      </c>
      <c r="C107" s="774"/>
      <c r="D107" s="775"/>
      <c r="E107" s="775"/>
      <c r="F107" s="775"/>
      <c r="G107" s="775"/>
      <c r="H107" s="775"/>
      <c r="I107" s="775"/>
      <c r="J107" s="775"/>
      <c r="K107" s="775"/>
      <c r="L107" s="776"/>
      <c r="M107" s="712"/>
      <c r="N107" s="712"/>
      <c r="O107" s="712"/>
      <c r="P107" s="712"/>
      <c r="Q107" s="712"/>
      <c r="R107" s="689"/>
      <c r="S107" s="690"/>
      <c r="T107" s="690"/>
      <c r="U107" s="690"/>
      <c r="V107" s="691"/>
      <c r="W107" s="180"/>
      <c r="X107" s="177"/>
      <c r="Y107" s="177"/>
      <c r="Z107" s="183"/>
      <c r="AA107" s="186"/>
      <c r="AB107" s="212"/>
    </row>
    <row r="108" spans="1:28" ht="37.5" customHeight="1" x14ac:dyDescent="0.15">
      <c r="A108" s="195"/>
      <c r="B108" s="199">
        <f t="shared" si="1"/>
        <v>55</v>
      </c>
      <c r="C108" s="774"/>
      <c r="D108" s="775"/>
      <c r="E108" s="775"/>
      <c r="F108" s="775"/>
      <c r="G108" s="775"/>
      <c r="H108" s="775"/>
      <c r="I108" s="775"/>
      <c r="J108" s="775"/>
      <c r="K108" s="775"/>
      <c r="L108" s="776"/>
      <c r="M108" s="712"/>
      <c r="N108" s="712"/>
      <c r="O108" s="712"/>
      <c r="P108" s="712"/>
      <c r="Q108" s="712"/>
      <c r="R108" s="689"/>
      <c r="S108" s="690"/>
      <c r="T108" s="690"/>
      <c r="U108" s="690"/>
      <c r="V108" s="691"/>
      <c r="W108" s="180"/>
      <c r="X108" s="177"/>
      <c r="Y108" s="177"/>
      <c r="Z108" s="183"/>
      <c r="AA108" s="186"/>
      <c r="AB108" s="212"/>
    </row>
    <row r="109" spans="1:28" ht="37.5" customHeight="1" x14ac:dyDescent="0.15">
      <c r="A109" s="195"/>
      <c r="B109" s="199">
        <f t="shared" si="1"/>
        <v>56</v>
      </c>
      <c r="C109" s="774"/>
      <c r="D109" s="775"/>
      <c r="E109" s="775"/>
      <c r="F109" s="775"/>
      <c r="G109" s="775"/>
      <c r="H109" s="775"/>
      <c r="I109" s="775"/>
      <c r="J109" s="775"/>
      <c r="K109" s="775"/>
      <c r="L109" s="776"/>
      <c r="M109" s="712"/>
      <c r="N109" s="712"/>
      <c r="O109" s="712"/>
      <c r="P109" s="712"/>
      <c r="Q109" s="712"/>
      <c r="R109" s="689"/>
      <c r="S109" s="690"/>
      <c r="T109" s="690"/>
      <c r="U109" s="690"/>
      <c r="V109" s="691"/>
      <c r="W109" s="180"/>
      <c r="X109" s="177"/>
      <c r="Y109" s="177"/>
      <c r="Z109" s="183"/>
      <c r="AA109" s="186"/>
      <c r="AB109" s="212"/>
    </row>
    <row r="110" spans="1:28" ht="37.5" customHeight="1" x14ac:dyDescent="0.15">
      <c r="A110" s="195"/>
      <c r="B110" s="199">
        <f t="shared" si="1"/>
        <v>57</v>
      </c>
      <c r="C110" s="774"/>
      <c r="D110" s="775"/>
      <c r="E110" s="775"/>
      <c r="F110" s="775"/>
      <c r="G110" s="775"/>
      <c r="H110" s="775"/>
      <c r="I110" s="775"/>
      <c r="J110" s="775"/>
      <c r="K110" s="775"/>
      <c r="L110" s="776"/>
      <c r="M110" s="712"/>
      <c r="N110" s="712"/>
      <c r="O110" s="712"/>
      <c r="P110" s="712"/>
      <c r="Q110" s="712"/>
      <c r="R110" s="689"/>
      <c r="S110" s="690"/>
      <c r="T110" s="690"/>
      <c r="U110" s="690"/>
      <c r="V110" s="691"/>
      <c r="W110" s="180"/>
      <c r="X110" s="177"/>
      <c r="Y110" s="177"/>
      <c r="Z110" s="183"/>
      <c r="AA110" s="186"/>
      <c r="AB110" s="212"/>
    </row>
    <row r="111" spans="1:28" ht="37.5" customHeight="1" x14ac:dyDescent="0.15">
      <c r="A111" s="195"/>
      <c r="B111" s="199">
        <f t="shared" si="1"/>
        <v>58</v>
      </c>
      <c r="C111" s="774"/>
      <c r="D111" s="775"/>
      <c r="E111" s="775"/>
      <c r="F111" s="775"/>
      <c r="G111" s="775"/>
      <c r="H111" s="775"/>
      <c r="I111" s="775"/>
      <c r="J111" s="775"/>
      <c r="K111" s="775"/>
      <c r="L111" s="776"/>
      <c r="M111" s="712"/>
      <c r="N111" s="712"/>
      <c r="O111" s="712"/>
      <c r="P111" s="712"/>
      <c r="Q111" s="712"/>
      <c r="R111" s="689"/>
      <c r="S111" s="690"/>
      <c r="T111" s="690"/>
      <c r="U111" s="690"/>
      <c r="V111" s="691"/>
      <c r="W111" s="180"/>
      <c r="X111" s="177"/>
      <c r="Y111" s="177"/>
      <c r="Z111" s="183"/>
      <c r="AA111" s="186"/>
      <c r="AB111" s="212"/>
    </row>
    <row r="112" spans="1:28" ht="37.5" customHeight="1" x14ac:dyDescent="0.15">
      <c r="A112" s="195"/>
      <c r="B112" s="199">
        <f t="shared" si="1"/>
        <v>59</v>
      </c>
      <c r="C112" s="774"/>
      <c r="D112" s="775"/>
      <c r="E112" s="775"/>
      <c r="F112" s="775"/>
      <c r="G112" s="775"/>
      <c r="H112" s="775"/>
      <c r="I112" s="775"/>
      <c r="J112" s="775"/>
      <c r="K112" s="775"/>
      <c r="L112" s="776"/>
      <c r="M112" s="712"/>
      <c r="N112" s="712"/>
      <c r="O112" s="712"/>
      <c r="P112" s="712"/>
      <c r="Q112" s="712"/>
      <c r="R112" s="689"/>
      <c r="S112" s="690"/>
      <c r="T112" s="690"/>
      <c r="U112" s="690"/>
      <c r="V112" s="691"/>
      <c r="W112" s="180"/>
      <c r="X112" s="177"/>
      <c r="Y112" s="177"/>
      <c r="Z112" s="183"/>
      <c r="AA112" s="186"/>
      <c r="AB112" s="212"/>
    </row>
    <row r="113" spans="1:28" ht="37.5" customHeight="1" x14ac:dyDescent="0.15">
      <c r="A113" s="195"/>
      <c r="B113" s="199">
        <f t="shared" si="1"/>
        <v>60</v>
      </c>
      <c r="C113" s="774"/>
      <c r="D113" s="775"/>
      <c r="E113" s="775"/>
      <c r="F113" s="775"/>
      <c r="G113" s="775"/>
      <c r="H113" s="775"/>
      <c r="I113" s="775"/>
      <c r="J113" s="775"/>
      <c r="K113" s="775"/>
      <c r="L113" s="776"/>
      <c r="M113" s="712"/>
      <c r="N113" s="712"/>
      <c r="O113" s="712"/>
      <c r="P113" s="712"/>
      <c r="Q113" s="712"/>
      <c r="R113" s="689"/>
      <c r="S113" s="690"/>
      <c r="T113" s="690"/>
      <c r="U113" s="690"/>
      <c r="V113" s="691"/>
      <c r="W113" s="180"/>
      <c r="X113" s="177"/>
      <c r="Y113" s="177"/>
      <c r="Z113" s="183"/>
      <c r="AA113" s="186"/>
      <c r="AB113" s="212"/>
    </row>
    <row r="114" spans="1:28" ht="37.5" customHeight="1" x14ac:dyDescent="0.15">
      <c r="A114" s="195"/>
      <c r="B114" s="199">
        <f t="shared" si="1"/>
        <v>61</v>
      </c>
      <c r="C114" s="774"/>
      <c r="D114" s="775"/>
      <c r="E114" s="775"/>
      <c r="F114" s="775"/>
      <c r="G114" s="775"/>
      <c r="H114" s="775"/>
      <c r="I114" s="775"/>
      <c r="J114" s="775"/>
      <c r="K114" s="775"/>
      <c r="L114" s="776"/>
      <c r="M114" s="712"/>
      <c r="N114" s="712"/>
      <c r="O114" s="712"/>
      <c r="P114" s="712"/>
      <c r="Q114" s="712"/>
      <c r="R114" s="689"/>
      <c r="S114" s="690"/>
      <c r="T114" s="690"/>
      <c r="U114" s="690"/>
      <c r="V114" s="691"/>
      <c r="W114" s="180"/>
      <c r="X114" s="177"/>
      <c r="Y114" s="177"/>
      <c r="Z114" s="183"/>
      <c r="AA114" s="186"/>
      <c r="AB114" s="212"/>
    </row>
    <row r="115" spans="1:28" ht="37.5" customHeight="1" x14ac:dyDescent="0.15">
      <c r="A115" s="195"/>
      <c r="B115" s="199">
        <f t="shared" si="1"/>
        <v>62</v>
      </c>
      <c r="C115" s="774"/>
      <c r="D115" s="775"/>
      <c r="E115" s="775"/>
      <c r="F115" s="775"/>
      <c r="G115" s="775"/>
      <c r="H115" s="775"/>
      <c r="I115" s="775"/>
      <c r="J115" s="775"/>
      <c r="K115" s="775"/>
      <c r="L115" s="776"/>
      <c r="M115" s="712"/>
      <c r="N115" s="712"/>
      <c r="O115" s="712"/>
      <c r="P115" s="712"/>
      <c r="Q115" s="712"/>
      <c r="R115" s="689"/>
      <c r="S115" s="690"/>
      <c r="T115" s="690"/>
      <c r="U115" s="690"/>
      <c r="V115" s="691"/>
      <c r="W115" s="180"/>
      <c r="X115" s="177"/>
      <c r="Y115" s="177"/>
      <c r="Z115" s="183"/>
      <c r="AA115" s="186"/>
      <c r="AB115" s="212"/>
    </row>
    <row r="116" spans="1:28" ht="37.5" customHeight="1" x14ac:dyDescent="0.15">
      <c r="A116" s="195"/>
      <c r="B116" s="199">
        <f t="shared" si="1"/>
        <v>63</v>
      </c>
      <c r="C116" s="774"/>
      <c r="D116" s="775"/>
      <c r="E116" s="775"/>
      <c r="F116" s="775"/>
      <c r="G116" s="775"/>
      <c r="H116" s="775"/>
      <c r="I116" s="775"/>
      <c r="J116" s="775"/>
      <c r="K116" s="775"/>
      <c r="L116" s="776"/>
      <c r="M116" s="712"/>
      <c r="N116" s="712"/>
      <c r="O116" s="712"/>
      <c r="P116" s="712"/>
      <c r="Q116" s="712"/>
      <c r="R116" s="689"/>
      <c r="S116" s="690"/>
      <c r="T116" s="690"/>
      <c r="U116" s="690"/>
      <c r="V116" s="691"/>
      <c r="W116" s="180"/>
      <c r="X116" s="177"/>
      <c r="Y116" s="177"/>
      <c r="Z116" s="183"/>
      <c r="AA116" s="186"/>
      <c r="AB116" s="212"/>
    </row>
    <row r="117" spans="1:28" ht="37.5" customHeight="1" x14ac:dyDescent="0.15">
      <c r="A117" s="195"/>
      <c r="B117" s="199">
        <f t="shared" si="1"/>
        <v>64</v>
      </c>
      <c r="C117" s="774"/>
      <c r="D117" s="775"/>
      <c r="E117" s="775"/>
      <c r="F117" s="775"/>
      <c r="G117" s="775"/>
      <c r="H117" s="775"/>
      <c r="I117" s="775"/>
      <c r="J117" s="775"/>
      <c r="K117" s="775"/>
      <c r="L117" s="776"/>
      <c r="M117" s="712"/>
      <c r="N117" s="712"/>
      <c r="O117" s="712"/>
      <c r="P117" s="712"/>
      <c r="Q117" s="712"/>
      <c r="R117" s="689"/>
      <c r="S117" s="690"/>
      <c r="T117" s="690"/>
      <c r="U117" s="690"/>
      <c r="V117" s="691"/>
      <c r="W117" s="180"/>
      <c r="X117" s="177"/>
      <c r="Y117" s="177"/>
      <c r="Z117" s="183"/>
      <c r="AA117" s="186"/>
      <c r="AB117" s="212"/>
    </row>
    <row r="118" spans="1:28" ht="37.5" customHeight="1" x14ac:dyDescent="0.15">
      <c r="A118" s="195"/>
      <c r="B118" s="199">
        <f t="shared" si="1"/>
        <v>65</v>
      </c>
      <c r="C118" s="774"/>
      <c r="D118" s="775"/>
      <c r="E118" s="775"/>
      <c r="F118" s="775"/>
      <c r="G118" s="775"/>
      <c r="H118" s="775"/>
      <c r="I118" s="775"/>
      <c r="J118" s="775"/>
      <c r="K118" s="775"/>
      <c r="L118" s="776"/>
      <c r="M118" s="712"/>
      <c r="N118" s="712"/>
      <c r="O118" s="712"/>
      <c r="P118" s="712"/>
      <c r="Q118" s="712"/>
      <c r="R118" s="689"/>
      <c r="S118" s="690"/>
      <c r="T118" s="690"/>
      <c r="U118" s="690"/>
      <c r="V118" s="691"/>
      <c r="W118" s="180"/>
      <c r="X118" s="177"/>
      <c r="Y118" s="177"/>
      <c r="Z118" s="183"/>
      <c r="AA118" s="186"/>
      <c r="AB118" s="212"/>
    </row>
    <row r="119" spans="1:28" ht="37.5" customHeight="1" x14ac:dyDescent="0.15">
      <c r="A119" s="195"/>
      <c r="B119" s="199">
        <f t="shared" si="1"/>
        <v>66</v>
      </c>
      <c r="C119" s="774"/>
      <c r="D119" s="775"/>
      <c r="E119" s="775"/>
      <c r="F119" s="775"/>
      <c r="G119" s="775"/>
      <c r="H119" s="775"/>
      <c r="I119" s="775"/>
      <c r="J119" s="775"/>
      <c r="K119" s="775"/>
      <c r="L119" s="776"/>
      <c r="M119" s="712"/>
      <c r="N119" s="712"/>
      <c r="O119" s="712"/>
      <c r="P119" s="712"/>
      <c r="Q119" s="712"/>
      <c r="R119" s="689"/>
      <c r="S119" s="690"/>
      <c r="T119" s="690"/>
      <c r="U119" s="690"/>
      <c r="V119" s="691"/>
      <c r="W119" s="180"/>
      <c r="X119" s="177"/>
      <c r="Y119" s="177"/>
      <c r="Z119" s="183"/>
      <c r="AA119" s="186"/>
      <c r="AB119" s="212"/>
    </row>
    <row r="120" spans="1:28" ht="37.5" customHeight="1" x14ac:dyDescent="0.15">
      <c r="A120" s="195"/>
      <c r="B120" s="199">
        <f t="shared" ref="B120:B145" si="2">B119+1</f>
        <v>67</v>
      </c>
      <c r="C120" s="774"/>
      <c r="D120" s="775"/>
      <c r="E120" s="775"/>
      <c r="F120" s="775"/>
      <c r="G120" s="775"/>
      <c r="H120" s="775"/>
      <c r="I120" s="775"/>
      <c r="J120" s="775"/>
      <c r="K120" s="775"/>
      <c r="L120" s="776"/>
      <c r="M120" s="712"/>
      <c r="N120" s="712"/>
      <c r="O120" s="712"/>
      <c r="P120" s="712"/>
      <c r="Q120" s="712"/>
      <c r="R120" s="689"/>
      <c r="S120" s="690"/>
      <c r="T120" s="690"/>
      <c r="U120" s="690"/>
      <c r="V120" s="691"/>
      <c r="W120" s="180"/>
      <c r="X120" s="177"/>
      <c r="Y120" s="177"/>
      <c r="Z120" s="183"/>
      <c r="AA120" s="186"/>
      <c r="AB120" s="212"/>
    </row>
    <row r="121" spans="1:28" ht="37.5" customHeight="1" x14ac:dyDescent="0.15">
      <c r="A121" s="195"/>
      <c r="B121" s="199">
        <f t="shared" si="2"/>
        <v>68</v>
      </c>
      <c r="C121" s="774"/>
      <c r="D121" s="775"/>
      <c r="E121" s="775"/>
      <c r="F121" s="775"/>
      <c r="G121" s="775"/>
      <c r="H121" s="775"/>
      <c r="I121" s="775"/>
      <c r="J121" s="775"/>
      <c r="K121" s="775"/>
      <c r="L121" s="776"/>
      <c r="M121" s="712"/>
      <c r="N121" s="712"/>
      <c r="O121" s="712"/>
      <c r="P121" s="712"/>
      <c r="Q121" s="712"/>
      <c r="R121" s="689"/>
      <c r="S121" s="690"/>
      <c r="T121" s="690"/>
      <c r="U121" s="690"/>
      <c r="V121" s="691"/>
      <c r="W121" s="180"/>
      <c r="X121" s="177"/>
      <c r="Y121" s="177"/>
      <c r="Z121" s="183"/>
      <c r="AA121" s="186"/>
      <c r="AB121" s="212"/>
    </row>
    <row r="122" spans="1:28" ht="37.5" customHeight="1" x14ac:dyDescent="0.15">
      <c r="A122" s="195"/>
      <c r="B122" s="199">
        <f t="shared" si="2"/>
        <v>69</v>
      </c>
      <c r="C122" s="774"/>
      <c r="D122" s="775"/>
      <c r="E122" s="775"/>
      <c r="F122" s="775"/>
      <c r="G122" s="775"/>
      <c r="H122" s="775"/>
      <c r="I122" s="775"/>
      <c r="J122" s="775"/>
      <c r="K122" s="775"/>
      <c r="L122" s="776"/>
      <c r="M122" s="712"/>
      <c r="N122" s="712"/>
      <c r="O122" s="712"/>
      <c r="P122" s="712"/>
      <c r="Q122" s="712"/>
      <c r="R122" s="689"/>
      <c r="S122" s="690"/>
      <c r="T122" s="690"/>
      <c r="U122" s="690"/>
      <c r="V122" s="691"/>
      <c r="W122" s="180"/>
      <c r="X122" s="177"/>
      <c r="Y122" s="177"/>
      <c r="Z122" s="183"/>
      <c r="AA122" s="186"/>
      <c r="AB122" s="212"/>
    </row>
    <row r="123" spans="1:28" ht="37.5" customHeight="1" x14ac:dyDescent="0.15">
      <c r="A123" s="195"/>
      <c r="B123" s="199">
        <f t="shared" si="2"/>
        <v>70</v>
      </c>
      <c r="C123" s="774"/>
      <c r="D123" s="775"/>
      <c r="E123" s="775"/>
      <c r="F123" s="775"/>
      <c r="G123" s="775"/>
      <c r="H123" s="775"/>
      <c r="I123" s="775"/>
      <c r="J123" s="775"/>
      <c r="K123" s="775"/>
      <c r="L123" s="776"/>
      <c r="M123" s="712"/>
      <c r="N123" s="712"/>
      <c r="O123" s="712"/>
      <c r="P123" s="712"/>
      <c r="Q123" s="712"/>
      <c r="R123" s="689"/>
      <c r="S123" s="690"/>
      <c r="T123" s="690"/>
      <c r="U123" s="690"/>
      <c r="V123" s="691"/>
      <c r="W123" s="180"/>
      <c r="X123" s="177"/>
      <c r="Y123" s="177"/>
      <c r="Z123" s="183"/>
      <c r="AA123" s="186"/>
      <c r="AB123" s="212"/>
    </row>
    <row r="124" spans="1:28" ht="37.5" customHeight="1" x14ac:dyDescent="0.15">
      <c r="A124" s="195"/>
      <c r="B124" s="199">
        <f t="shared" si="2"/>
        <v>71</v>
      </c>
      <c r="C124" s="774"/>
      <c r="D124" s="775"/>
      <c r="E124" s="775"/>
      <c r="F124" s="775"/>
      <c r="G124" s="775"/>
      <c r="H124" s="775"/>
      <c r="I124" s="775"/>
      <c r="J124" s="775"/>
      <c r="K124" s="775"/>
      <c r="L124" s="776"/>
      <c r="M124" s="712"/>
      <c r="N124" s="712"/>
      <c r="O124" s="712"/>
      <c r="P124" s="712"/>
      <c r="Q124" s="712"/>
      <c r="R124" s="689"/>
      <c r="S124" s="690"/>
      <c r="T124" s="690"/>
      <c r="U124" s="690"/>
      <c r="V124" s="691"/>
      <c r="W124" s="180"/>
      <c r="X124" s="177"/>
      <c r="Y124" s="177"/>
      <c r="Z124" s="183"/>
      <c r="AA124" s="186"/>
      <c r="AB124" s="212"/>
    </row>
    <row r="125" spans="1:28" ht="37.5" customHeight="1" x14ac:dyDescent="0.15">
      <c r="A125" s="195"/>
      <c r="B125" s="199">
        <f t="shared" si="2"/>
        <v>72</v>
      </c>
      <c r="C125" s="774"/>
      <c r="D125" s="775"/>
      <c r="E125" s="775"/>
      <c r="F125" s="775"/>
      <c r="G125" s="775"/>
      <c r="H125" s="775"/>
      <c r="I125" s="775"/>
      <c r="J125" s="775"/>
      <c r="K125" s="775"/>
      <c r="L125" s="776"/>
      <c r="M125" s="712"/>
      <c r="N125" s="712"/>
      <c r="O125" s="712"/>
      <c r="P125" s="712"/>
      <c r="Q125" s="712"/>
      <c r="R125" s="689"/>
      <c r="S125" s="690"/>
      <c r="T125" s="690"/>
      <c r="U125" s="690"/>
      <c r="V125" s="691"/>
      <c r="W125" s="180"/>
      <c r="X125" s="177"/>
      <c r="Y125" s="177"/>
      <c r="Z125" s="183"/>
      <c r="AA125" s="186"/>
      <c r="AB125" s="212"/>
    </row>
    <row r="126" spans="1:28" ht="37.5" customHeight="1" x14ac:dyDescent="0.15">
      <c r="A126" s="195"/>
      <c r="B126" s="199">
        <f t="shared" si="2"/>
        <v>73</v>
      </c>
      <c r="C126" s="774"/>
      <c r="D126" s="775"/>
      <c r="E126" s="775"/>
      <c r="F126" s="775"/>
      <c r="G126" s="775"/>
      <c r="H126" s="775"/>
      <c r="I126" s="775"/>
      <c r="J126" s="775"/>
      <c r="K126" s="775"/>
      <c r="L126" s="776"/>
      <c r="M126" s="712"/>
      <c r="N126" s="712"/>
      <c r="O126" s="712"/>
      <c r="P126" s="712"/>
      <c r="Q126" s="712"/>
      <c r="R126" s="689"/>
      <c r="S126" s="690"/>
      <c r="T126" s="690"/>
      <c r="U126" s="690"/>
      <c r="V126" s="691"/>
      <c r="W126" s="180"/>
      <c r="X126" s="177"/>
      <c r="Y126" s="177"/>
      <c r="Z126" s="183"/>
      <c r="AA126" s="186"/>
      <c r="AB126" s="212"/>
    </row>
    <row r="127" spans="1:28" ht="37.5" customHeight="1" x14ac:dyDescent="0.15">
      <c r="A127" s="195"/>
      <c r="B127" s="199">
        <f t="shared" si="2"/>
        <v>74</v>
      </c>
      <c r="C127" s="774"/>
      <c r="D127" s="775"/>
      <c r="E127" s="775"/>
      <c r="F127" s="775"/>
      <c r="G127" s="775"/>
      <c r="H127" s="775"/>
      <c r="I127" s="775"/>
      <c r="J127" s="775"/>
      <c r="K127" s="775"/>
      <c r="L127" s="776"/>
      <c r="M127" s="712"/>
      <c r="N127" s="712"/>
      <c r="O127" s="712"/>
      <c r="P127" s="712"/>
      <c r="Q127" s="712"/>
      <c r="R127" s="689"/>
      <c r="S127" s="690"/>
      <c r="T127" s="690"/>
      <c r="U127" s="690"/>
      <c r="V127" s="691"/>
      <c r="W127" s="180"/>
      <c r="X127" s="177"/>
      <c r="Y127" s="177"/>
      <c r="Z127" s="183"/>
      <c r="AA127" s="186"/>
      <c r="AB127" s="212"/>
    </row>
    <row r="128" spans="1:28" ht="37.5" customHeight="1" x14ac:dyDescent="0.15">
      <c r="A128" s="195"/>
      <c r="B128" s="199">
        <f t="shared" si="2"/>
        <v>75</v>
      </c>
      <c r="C128" s="774"/>
      <c r="D128" s="775"/>
      <c r="E128" s="775"/>
      <c r="F128" s="775"/>
      <c r="G128" s="775"/>
      <c r="H128" s="775"/>
      <c r="I128" s="775"/>
      <c r="J128" s="775"/>
      <c r="K128" s="775"/>
      <c r="L128" s="776"/>
      <c r="M128" s="712"/>
      <c r="N128" s="712"/>
      <c r="O128" s="712"/>
      <c r="P128" s="712"/>
      <c r="Q128" s="712"/>
      <c r="R128" s="689"/>
      <c r="S128" s="690"/>
      <c r="T128" s="690"/>
      <c r="U128" s="690"/>
      <c r="V128" s="691"/>
      <c r="W128" s="180"/>
      <c r="X128" s="177"/>
      <c r="Y128" s="177"/>
      <c r="Z128" s="183"/>
      <c r="AA128" s="186"/>
      <c r="AB128" s="212"/>
    </row>
    <row r="129" spans="1:28" ht="37.5" customHeight="1" x14ac:dyDescent="0.15">
      <c r="A129" s="195"/>
      <c r="B129" s="199">
        <f t="shared" si="2"/>
        <v>76</v>
      </c>
      <c r="C129" s="774"/>
      <c r="D129" s="775"/>
      <c r="E129" s="775"/>
      <c r="F129" s="775"/>
      <c r="G129" s="775"/>
      <c r="H129" s="775"/>
      <c r="I129" s="775"/>
      <c r="J129" s="775"/>
      <c r="K129" s="775"/>
      <c r="L129" s="776"/>
      <c r="M129" s="712"/>
      <c r="N129" s="712"/>
      <c r="O129" s="712"/>
      <c r="P129" s="712"/>
      <c r="Q129" s="712"/>
      <c r="R129" s="689"/>
      <c r="S129" s="690"/>
      <c r="T129" s="690"/>
      <c r="U129" s="690"/>
      <c r="V129" s="691"/>
      <c r="W129" s="180"/>
      <c r="X129" s="177"/>
      <c r="Y129" s="177"/>
      <c r="Z129" s="183"/>
      <c r="AA129" s="186"/>
      <c r="AB129" s="212"/>
    </row>
    <row r="130" spans="1:28" ht="37.5" customHeight="1" x14ac:dyDescent="0.15">
      <c r="A130" s="195"/>
      <c r="B130" s="199">
        <f t="shared" si="2"/>
        <v>77</v>
      </c>
      <c r="C130" s="774"/>
      <c r="D130" s="775"/>
      <c r="E130" s="775"/>
      <c r="F130" s="775"/>
      <c r="G130" s="775"/>
      <c r="H130" s="775"/>
      <c r="I130" s="775"/>
      <c r="J130" s="775"/>
      <c r="K130" s="775"/>
      <c r="L130" s="776"/>
      <c r="M130" s="712"/>
      <c r="N130" s="712"/>
      <c r="O130" s="712"/>
      <c r="P130" s="712"/>
      <c r="Q130" s="712"/>
      <c r="R130" s="689"/>
      <c r="S130" s="690"/>
      <c r="T130" s="690"/>
      <c r="U130" s="690"/>
      <c r="V130" s="691"/>
      <c r="W130" s="180"/>
      <c r="X130" s="177"/>
      <c r="Y130" s="177"/>
      <c r="Z130" s="183"/>
      <c r="AA130" s="186"/>
      <c r="AB130" s="212"/>
    </row>
    <row r="131" spans="1:28" ht="37.5" customHeight="1" x14ac:dyDescent="0.15">
      <c r="A131" s="195"/>
      <c r="B131" s="199">
        <f t="shared" si="2"/>
        <v>78</v>
      </c>
      <c r="C131" s="774"/>
      <c r="D131" s="775"/>
      <c r="E131" s="775"/>
      <c r="F131" s="775"/>
      <c r="G131" s="775"/>
      <c r="H131" s="775"/>
      <c r="I131" s="775"/>
      <c r="J131" s="775"/>
      <c r="K131" s="775"/>
      <c r="L131" s="776"/>
      <c r="M131" s="712"/>
      <c r="N131" s="712"/>
      <c r="O131" s="712"/>
      <c r="P131" s="712"/>
      <c r="Q131" s="712"/>
      <c r="R131" s="689"/>
      <c r="S131" s="690"/>
      <c r="T131" s="690"/>
      <c r="U131" s="690"/>
      <c r="V131" s="691"/>
      <c r="W131" s="180"/>
      <c r="X131" s="177"/>
      <c r="Y131" s="177"/>
      <c r="Z131" s="183"/>
      <c r="AA131" s="186"/>
      <c r="AB131" s="212"/>
    </row>
    <row r="132" spans="1:28" ht="37.5" customHeight="1" x14ac:dyDescent="0.15">
      <c r="A132" s="195"/>
      <c r="B132" s="199">
        <f t="shared" si="2"/>
        <v>79</v>
      </c>
      <c r="C132" s="774"/>
      <c r="D132" s="775"/>
      <c r="E132" s="775"/>
      <c r="F132" s="775"/>
      <c r="G132" s="775"/>
      <c r="H132" s="775"/>
      <c r="I132" s="775"/>
      <c r="J132" s="775"/>
      <c r="K132" s="775"/>
      <c r="L132" s="776"/>
      <c r="M132" s="712"/>
      <c r="N132" s="712"/>
      <c r="O132" s="712"/>
      <c r="P132" s="712"/>
      <c r="Q132" s="712"/>
      <c r="R132" s="689"/>
      <c r="S132" s="690"/>
      <c r="T132" s="690"/>
      <c r="U132" s="690"/>
      <c r="V132" s="691"/>
      <c r="W132" s="180"/>
      <c r="X132" s="177"/>
      <c r="Y132" s="177"/>
      <c r="Z132" s="183"/>
      <c r="AA132" s="186"/>
      <c r="AB132" s="212"/>
    </row>
    <row r="133" spans="1:28" ht="37.5" customHeight="1" x14ac:dyDescent="0.15">
      <c r="A133" s="195"/>
      <c r="B133" s="199">
        <f t="shared" si="2"/>
        <v>80</v>
      </c>
      <c r="C133" s="774"/>
      <c r="D133" s="775"/>
      <c r="E133" s="775"/>
      <c r="F133" s="775"/>
      <c r="G133" s="775"/>
      <c r="H133" s="775"/>
      <c r="I133" s="775"/>
      <c r="J133" s="775"/>
      <c r="K133" s="775"/>
      <c r="L133" s="776"/>
      <c r="M133" s="712"/>
      <c r="N133" s="712"/>
      <c r="O133" s="712"/>
      <c r="P133" s="712"/>
      <c r="Q133" s="712"/>
      <c r="R133" s="689"/>
      <c r="S133" s="690"/>
      <c r="T133" s="690"/>
      <c r="U133" s="690"/>
      <c r="V133" s="691"/>
      <c r="W133" s="180"/>
      <c r="X133" s="177"/>
      <c r="Y133" s="177"/>
      <c r="Z133" s="183"/>
      <c r="AA133" s="186"/>
      <c r="AB133" s="212"/>
    </row>
    <row r="134" spans="1:28" ht="37.5" customHeight="1" x14ac:dyDescent="0.15">
      <c r="A134" s="195"/>
      <c r="B134" s="199">
        <f t="shared" si="2"/>
        <v>81</v>
      </c>
      <c r="C134" s="774"/>
      <c r="D134" s="775"/>
      <c r="E134" s="775"/>
      <c r="F134" s="775"/>
      <c r="G134" s="775"/>
      <c r="H134" s="775"/>
      <c r="I134" s="775"/>
      <c r="J134" s="775"/>
      <c r="K134" s="775"/>
      <c r="L134" s="776"/>
      <c r="M134" s="712"/>
      <c r="N134" s="712"/>
      <c r="O134" s="712"/>
      <c r="P134" s="712"/>
      <c r="Q134" s="712"/>
      <c r="R134" s="689"/>
      <c r="S134" s="690"/>
      <c r="T134" s="690"/>
      <c r="U134" s="690"/>
      <c r="V134" s="691"/>
      <c r="W134" s="180"/>
      <c r="X134" s="177"/>
      <c r="Y134" s="177"/>
      <c r="Z134" s="183"/>
      <c r="AA134" s="186"/>
      <c r="AB134" s="212"/>
    </row>
    <row r="135" spans="1:28" ht="37.5" customHeight="1" x14ac:dyDescent="0.15">
      <c r="A135" s="195"/>
      <c r="B135" s="199">
        <f t="shared" si="2"/>
        <v>82</v>
      </c>
      <c r="C135" s="774"/>
      <c r="D135" s="775"/>
      <c r="E135" s="775"/>
      <c r="F135" s="775"/>
      <c r="G135" s="775"/>
      <c r="H135" s="775"/>
      <c r="I135" s="775"/>
      <c r="J135" s="775"/>
      <c r="K135" s="775"/>
      <c r="L135" s="776"/>
      <c r="M135" s="712"/>
      <c r="N135" s="712"/>
      <c r="O135" s="712"/>
      <c r="P135" s="712"/>
      <c r="Q135" s="712"/>
      <c r="R135" s="689"/>
      <c r="S135" s="690"/>
      <c r="T135" s="690"/>
      <c r="U135" s="690"/>
      <c r="V135" s="691"/>
      <c r="W135" s="180"/>
      <c r="X135" s="177"/>
      <c r="Y135" s="177"/>
      <c r="Z135" s="183"/>
      <c r="AA135" s="186"/>
      <c r="AB135" s="212"/>
    </row>
    <row r="136" spans="1:28" ht="37.5" customHeight="1" x14ac:dyDescent="0.15">
      <c r="A136" s="195"/>
      <c r="B136" s="199">
        <f t="shared" si="2"/>
        <v>83</v>
      </c>
      <c r="C136" s="774"/>
      <c r="D136" s="775"/>
      <c r="E136" s="775"/>
      <c r="F136" s="775"/>
      <c r="G136" s="775"/>
      <c r="H136" s="775"/>
      <c r="I136" s="775"/>
      <c r="J136" s="775"/>
      <c r="K136" s="775"/>
      <c r="L136" s="776"/>
      <c r="M136" s="712"/>
      <c r="N136" s="712"/>
      <c r="O136" s="712"/>
      <c r="P136" s="712"/>
      <c r="Q136" s="712"/>
      <c r="R136" s="689"/>
      <c r="S136" s="690"/>
      <c r="T136" s="690"/>
      <c r="U136" s="690"/>
      <c r="V136" s="691"/>
      <c r="W136" s="180"/>
      <c r="X136" s="177"/>
      <c r="Y136" s="177"/>
      <c r="Z136" s="183"/>
      <c r="AA136" s="186"/>
      <c r="AB136" s="212"/>
    </row>
    <row r="137" spans="1:28" ht="37.5" customHeight="1" x14ac:dyDescent="0.15">
      <c r="A137" s="195"/>
      <c r="B137" s="199">
        <f t="shared" si="2"/>
        <v>84</v>
      </c>
      <c r="C137" s="774"/>
      <c r="D137" s="775"/>
      <c r="E137" s="775"/>
      <c r="F137" s="775"/>
      <c r="G137" s="775"/>
      <c r="H137" s="775"/>
      <c r="I137" s="775"/>
      <c r="J137" s="775"/>
      <c r="K137" s="775"/>
      <c r="L137" s="776"/>
      <c r="M137" s="712"/>
      <c r="N137" s="712"/>
      <c r="O137" s="712"/>
      <c r="P137" s="712"/>
      <c r="Q137" s="712"/>
      <c r="R137" s="689"/>
      <c r="S137" s="690"/>
      <c r="T137" s="690"/>
      <c r="U137" s="690"/>
      <c r="V137" s="691"/>
      <c r="W137" s="180"/>
      <c r="X137" s="177"/>
      <c r="Y137" s="177"/>
      <c r="Z137" s="183"/>
      <c r="AA137" s="186"/>
      <c r="AB137" s="212"/>
    </row>
    <row r="138" spans="1:28" ht="37.5" customHeight="1" x14ac:dyDescent="0.15">
      <c r="A138" s="195"/>
      <c r="B138" s="199">
        <f t="shared" si="2"/>
        <v>85</v>
      </c>
      <c r="C138" s="774"/>
      <c r="D138" s="775"/>
      <c r="E138" s="775"/>
      <c r="F138" s="775"/>
      <c r="G138" s="775"/>
      <c r="H138" s="775"/>
      <c r="I138" s="775"/>
      <c r="J138" s="775"/>
      <c r="K138" s="775"/>
      <c r="L138" s="776"/>
      <c r="M138" s="712"/>
      <c r="N138" s="712"/>
      <c r="O138" s="712"/>
      <c r="P138" s="712"/>
      <c r="Q138" s="712"/>
      <c r="R138" s="689"/>
      <c r="S138" s="690"/>
      <c r="T138" s="690"/>
      <c r="U138" s="690"/>
      <c r="V138" s="691"/>
      <c r="W138" s="180"/>
      <c r="X138" s="177"/>
      <c r="Y138" s="177"/>
      <c r="Z138" s="183"/>
      <c r="AA138" s="186"/>
      <c r="AB138" s="212"/>
    </row>
    <row r="139" spans="1:28" ht="37.5" customHeight="1" x14ac:dyDescent="0.15">
      <c r="A139" s="195"/>
      <c r="B139" s="199">
        <f t="shared" si="2"/>
        <v>86</v>
      </c>
      <c r="C139" s="774"/>
      <c r="D139" s="775"/>
      <c r="E139" s="775"/>
      <c r="F139" s="775"/>
      <c r="G139" s="775"/>
      <c r="H139" s="775"/>
      <c r="I139" s="775"/>
      <c r="J139" s="775"/>
      <c r="K139" s="775"/>
      <c r="L139" s="776"/>
      <c r="M139" s="712"/>
      <c r="N139" s="712"/>
      <c r="O139" s="712"/>
      <c r="P139" s="712"/>
      <c r="Q139" s="712"/>
      <c r="R139" s="689"/>
      <c r="S139" s="690"/>
      <c r="T139" s="690"/>
      <c r="U139" s="690"/>
      <c r="V139" s="691"/>
      <c r="W139" s="180"/>
      <c r="X139" s="177"/>
      <c r="Y139" s="177"/>
      <c r="Z139" s="183"/>
      <c r="AA139" s="186"/>
      <c r="AB139" s="212"/>
    </row>
    <row r="140" spans="1:28" ht="37.5" customHeight="1" x14ac:dyDescent="0.15">
      <c r="A140" s="195"/>
      <c r="B140" s="199">
        <f t="shared" si="2"/>
        <v>87</v>
      </c>
      <c r="C140" s="774"/>
      <c r="D140" s="775"/>
      <c r="E140" s="775"/>
      <c r="F140" s="775"/>
      <c r="G140" s="775"/>
      <c r="H140" s="775"/>
      <c r="I140" s="775"/>
      <c r="J140" s="775"/>
      <c r="K140" s="775"/>
      <c r="L140" s="776"/>
      <c r="M140" s="712"/>
      <c r="N140" s="712"/>
      <c r="O140" s="712"/>
      <c r="P140" s="712"/>
      <c r="Q140" s="712"/>
      <c r="R140" s="689"/>
      <c r="S140" s="690"/>
      <c r="T140" s="690"/>
      <c r="U140" s="690"/>
      <c r="V140" s="691"/>
      <c r="W140" s="180"/>
      <c r="X140" s="177"/>
      <c r="Y140" s="177"/>
      <c r="Z140" s="183"/>
      <c r="AA140" s="186"/>
      <c r="AB140" s="212"/>
    </row>
    <row r="141" spans="1:28" ht="37.5" customHeight="1" x14ac:dyDescent="0.15">
      <c r="A141" s="195"/>
      <c r="B141" s="199">
        <f t="shared" si="2"/>
        <v>88</v>
      </c>
      <c r="C141" s="774"/>
      <c r="D141" s="775"/>
      <c r="E141" s="775"/>
      <c r="F141" s="775"/>
      <c r="G141" s="775"/>
      <c r="H141" s="775"/>
      <c r="I141" s="775"/>
      <c r="J141" s="775"/>
      <c r="K141" s="775"/>
      <c r="L141" s="776"/>
      <c r="M141" s="712"/>
      <c r="N141" s="712"/>
      <c r="O141" s="712"/>
      <c r="P141" s="712"/>
      <c r="Q141" s="712"/>
      <c r="R141" s="689"/>
      <c r="S141" s="690"/>
      <c r="T141" s="690"/>
      <c r="U141" s="690"/>
      <c r="V141" s="691"/>
      <c r="W141" s="180"/>
      <c r="X141" s="177"/>
      <c r="Y141" s="177"/>
      <c r="Z141" s="183"/>
      <c r="AA141" s="186"/>
      <c r="AB141" s="212"/>
    </row>
    <row r="142" spans="1:28" ht="37.5" customHeight="1" x14ac:dyDescent="0.15">
      <c r="A142" s="195"/>
      <c r="B142" s="199">
        <f t="shared" si="2"/>
        <v>89</v>
      </c>
      <c r="C142" s="774"/>
      <c r="D142" s="775"/>
      <c r="E142" s="775"/>
      <c r="F142" s="775"/>
      <c r="G142" s="775"/>
      <c r="H142" s="775"/>
      <c r="I142" s="775"/>
      <c r="J142" s="775"/>
      <c r="K142" s="775"/>
      <c r="L142" s="776"/>
      <c r="M142" s="712"/>
      <c r="N142" s="712"/>
      <c r="O142" s="712"/>
      <c r="P142" s="712"/>
      <c r="Q142" s="712"/>
      <c r="R142" s="689"/>
      <c r="S142" s="690"/>
      <c r="T142" s="690"/>
      <c r="U142" s="690"/>
      <c r="V142" s="691"/>
      <c r="W142" s="180"/>
      <c r="X142" s="177"/>
      <c r="Y142" s="177"/>
      <c r="Z142" s="183"/>
      <c r="AA142" s="186"/>
      <c r="AB142" s="212"/>
    </row>
    <row r="143" spans="1:28" ht="37.5" customHeight="1" x14ac:dyDescent="0.15">
      <c r="A143" s="195"/>
      <c r="B143" s="199">
        <f t="shared" si="2"/>
        <v>90</v>
      </c>
      <c r="C143" s="774"/>
      <c r="D143" s="775"/>
      <c r="E143" s="775"/>
      <c r="F143" s="775"/>
      <c r="G143" s="775"/>
      <c r="H143" s="775"/>
      <c r="I143" s="775"/>
      <c r="J143" s="775"/>
      <c r="K143" s="775"/>
      <c r="L143" s="776"/>
      <c r="M143" s="712"/>
      <c r="N143" s="712"/>
      <c r="O143" s="712"/>
      <c r="P143" s="712"/>
      <c r="Q143" s="712"/>
      <c r="R143" s="689"/>
      <c r="S143" s="690"/>
      <c r="T143" s="690"/>
      <c r="U143" s="690"/>
      <c r="V143" s="691"/>
      <c r="W143" s="180"/>
      <c r="X143" s="177"/>
      <c r="Y143" s="177"/>
      <c r="Z143" s="183"/>
      <c r="AA143" s="186"/>
      <c r="AB143" s="212"/>
    </row>
    <row r="144" spans="1:28" ht="37.5" customHeight="1" x14ac:dyDescent="0.15">
      <c r="A144" s="195"/>
      <c r="B144" s="199">
        <f t="shared" si="2"/>
        <v>91</v>
      </c>
      <c r="C144" s="774"/>
      <c r="D144" s="775"/>
      <c r="E144" s="775"/>
      <c r="F144" s="775"/>
      <c r="G144" s="775"/>
      <c r="H144" s="775"/>
      <c r="I144" s="775"/>
      <c r="J144" s="775"/>
      <c r="K144" s="775"/>
      <c r="L144" s="776"/>
      <c r="M144" s="712"/>
      <c r="N144" s="712"/>
      <c r="O144" s="712"/>
      <c r="P144" s="712"/>
      <c r="Q144" s="712"/>
      <c r="R144" s="689"/>
      <c r="S144" s="690"/>
      <c r="T144" s="690"/>
      <c r="U144" s="690"/>
      <c r="V144" s="691"/>
      <c r="W144" s="180"/>
      <c r="X144" s="177"/>
      <c r="Y144" s="177"/>
      <c r="Z144" s="183"/>
      <c r="AA144" s="186"/>
      <c r="AB144" s="212"/>
    </row>
    <row r="145" spans="1:28" ht="37.5" customHeight="1" x14ac:dyDescent="0.15">
      <c r="A145" s="195"/>
      <c r="B145" s="199">
        <f t="shared" si="2"/>
        <v>92</v>
      </c>
      <c r="C145" s="774"/>
      <c r="D145" s="775"/>
      <c r="E145" s="775"/>
      <c r="F145" s="775"/>
      <c r="G145" s="775"/>
      <c r="H145" s="775"/>
      <c r="I145" s="775"/>
      <c r="J145" s="775"/>
      <c r="K145" s="775"/>
      <c r="L145" s="776"/>
      <c r="M145" s="712"/>
      <c r="N145" s="712"/>
      <c r="O145" s="712"/>
      <c r="P145" s="712"/>
      <c r="Q145" s="712"/>
      <c r="R145" s="689"/>
      <c r="S145" s="690"/>
      <c r="T145" s="690"/>
      <c r="U145" s="690"/>
      <c r="V145" s="691"/>
      <c r="W145" s="180"/>
      <c r="X145" s="177"/>
      <c r="Y145" s="177"/>
      <c r="Z145" s="183"/>
      <c r="AA145" s="186"/>
      <c r="AB145" s="212"/>
    </row>
    <row r="146" spans="1:28" ht="37.5" customHeight="1" x14ac:dyDescent="0.15">
      <c r="A146" s="195"/>
      <c r="B146" s="199">
        <f t="shared" ref="B146:B151" si="3">B145+1</f>
        <v>93</v>
      </c>
      <c r="C146" s="774"/>
      <c r="D146" s="775"/>
      <c r="E146" s="775"/>
      <c r="F146" s="775"/>
      <c r="G146" s="775"/>
      <c r="H146" s="775"/>
      <c r="I146" s="775"/>
      <c r="J146" s="775"/>
      <c r="K146" s="775"/>
      <c r="L146" s="776"/>
      <c r="M146" s="712"/>
      <c r="N146" s="712"/>
      <c r="O146" s="712"/>
      <c r="P146" s="712"/>
      <c r="Q146" s="712"/>
      <c r="R146" s="689"/>
      <c r="S146" s="690"/>
      <c r="T146" s="690"/>
      <c r="U146" s="690"/>
      <c r="V146" s="691"/>
      <c r="W146" s="180"/>
      <c r="X146" s="177"/>
      <c r="Y146" s="177"/>
      <c r="Z146" s="183"/>
      <c r="AA146" s="186"/>
      <c r="AB146" s="212"/>
    </row>
    <row r="147" spans="1:28" ht="37.5" customHeight="1" x14ac:dyDescent="0.15">
      <c r="A147" s="195"/>
      <c r="B147" s="199">
        <f t="shared" si="3"/>
        <v>94</v>
      </c>
      <c r="C147" s="774"/>
      <c r="D147" s="775"/>
      <c r="E147" s="775"/>
      <c r="F147" s="775"/>
      <c r="G147" s="775"/>
      <c r="H147" s="775"/>
      <c r="I147" s="775"/>
      <c r="J147" s="775"/>
      <c r="K147" s="775"/>
      <c r="L147" s="776"/>
      <c r="M147" s="712"/>
      <c r="N147" s="712"/>
      <c r="O147" s="712"/>
      <c r="P147" s="712"/>
      <c r="Q147" s="712"/>
      <c r="R147" s="689"/>
      <c r="S147" s="690"/>
      <c r="T147" s="690"/>
      <c r="U147" s="690"/>
      <c r="V147" s="691"/>
      <c r="W147" s="180"/>
      <c r="X147" s="177"/>
      <c r="Y147" s="177"/>
      <c r="Z147" s="183"/>
      <c r="AA147" s="186"/>
      <c r="AB147" s="212"/>
    </row>
    <row r="148" spans="1:28" ht="37.5" customHeight="1" x14ac:dyDescent="0.15">
      <c r="A148" s="195"/>
      <c r="B148" s="199">
        <f t="shared" si="3"/>
        <v>95</v>
      </c>
      <c r="C148" s="774"/>
      <c r="D148" s="775"/>
      <c r="E148" s="775"/>
      <c r="F148" s="775"/>
      <c r="G148" s="775"/>
      <c r="H148" s="775"/>
      <c r="I148" s="775"/>
      <c r="J148" s="775"/>
      <c r="K148" s="775"/>
      <c r="L148" s="776"/>
      <c r="M148" s="712"/>
      <c r="N148" s="712"/>
      <c r="O148" s="712"/>
      <c r="P148" s="712"/>
      <c r="Q148" s="712"/>
      <c r="R148" s="689"/>
      <c r="S148" s="690"/>
      <c r="T148" s="690"/>
      <c r="U148" s="690"/>
      <c r="V148" s="691"/>
      <c r="W148" s="180"/>
      <c r="X148" s="177"/>
      <c r="Y148" s="177"/>
      <c r="Z148" s="183"/>
      <c r="AA148" s="186"/>
      <c r="AB148" s="212"/>
    </row>
    <row r="149" spans="1:28" ht="37.5" customHeight="1" x14ac:dyDescent="0.15">
      <c r="A149" s="195"/>
      <c r="B149" s="199">
        <f t="shared" si="3"/>
        <v>96</v>
      </c>
      <c r="C149" s="774"/>
      <c r="D149" s="775"/>
      <c r="E149" s="775"/>
      <c r="F149" s="775"/>
      <c r="G149" s="775"/>
      <c r="H149" s="775"/>
      <c r="I149" s="775"/>
      <c r="J149" s="775"/>
      <c r="K149" s="775"/>
      <c r="L149" s="776"/>
      <c r="M149" s="712"/>
      <c r="N149" s="712"/>
      <c r="O149" s="712"/>
      <c r="P149" s="712"/>
      <c r="Q149" s="712"/>
      <c r="R149" s="689"/>
      <c r="S149" s="690"/>
      <c r="T149" s="690"/>
      <c r="U149" s="690"/>
      <c r="V149" s="691"/>
      <c r="W149" s="180"/>
      <c r="X149" s="177"/>
      <c r="Y149" s="177"/>
      <c r="Z149" s="183"/>
      <c r="AA149" s="186"/>
      <c r="AB149" s="212"/>
    </row>
    <row r="150" spans="1:28" ht="37.5" customHeight="1" x14ac:dyDescent="0.15">
      <c r="A150" s="195"/>
      <c r="B150" s="199">
        <f t="shared" si="3"/>
        <v>97</v>
      </c>
      <c r="C150" s="774"/>
      <c r="D150" s="775"/>
      <c r="E150" s="775"/>
      <c r="F150" s="775"/>
      <c r="G150" s="775"/>
      <c r="H150" s="775"/>
      <c r="I150" s="775"/>
      <c r="J150" s="775"/>
      <c r="K150" s="775"/>
      <c r="L150" s="776"/>
      <c r="M150" s="712"/>
      <c r="N150" s="712"/>
      <c r="O150" s="712"/>
      <c r="P150" s="712"/>
      <c r="Q150" s="712"/>
      <c r="R150" s="689"/>
      <c r="S150" s="690"/>
      <c r="T150" s="690"/>
      <c r="U150" s="690"/>
      <c r="V150" s="691"/>
      <c r="W150" s="180"/>
      <c r="X150" s="177"/>
      <c r="Y150" s="177"/>
      <c r="Z150" s="183"/>
      <c r="AA150" s="186"/>
      <c r="AB150" s="212"/>
    </row>
    <row r="151" spans="1:28" ht="37.5" customHeight="1" x14ac:dyDescent="0.15">
      <c r="A151" s="195"/>
      <c r="B151" s="199">
        <f t="shared" si="3"/>
        <v>98</v>
      </c>
      <c r="C151" s="774"/>
      <c r="D151" s="775"/>
      <c r="E151" s="775"/>
      <c r="F151" s="775"/>
      <c r="G151" s="775"/>
      <c r="H151" s="775"/>
      <c r="I151" s="775"/>
      <c r="J151" s="775"/>
      <c r="K151" s="775"/>
      <c r="L151" s="776"/>
      <c r="M151" s="712"/>
      <c r="N151" s="712"/>
      <c r="O151" s="712"/>
      <c r="P151" s="712"/>
      <c r="Q151" s="712"/>
      <c r="R151" s="689"/>
      <c r="S151" s="690"/>
      <c r="T151" s="690"/>
      <c r="U151" s="690"/>
      <c r="V151" s="691"/>
      <c r="W151" s="180"/>
      <c r="X151" s="177"/>
      <c r="Y151" s="177"/>
      <c r="Z151" s="183"/>
      <c r="AA151" s="186"/>
      <c r="AB151" s="212"/>
    </row>
    <row r="152" spans="1:28" ht="37.5" customHeight="1" x14ac:dyDescent="0.15">
      <c r="A152" s="195"/>
      <c r="B152" s="199">
        <f t="shared" ref="B152:B153" si="4">B151+1</f>
        <v>99</v>
      </c>
      <c r="C152" s="774"/>
      <c r="D152" s="775"/>
      <c r="E152" s="775"/>
      <c r="F152" s="775"/>
      <c r="G152" s="775"/>
      <c r="H152" s="775"/>
      <c r="I152" s="775"/>
      <c r="J152" s="775"/>
      <c r="K152" s="775"/>
      <c r="L152" s="776"/>
      <c r="M152" s="712"/>
      <c r="N152" s="712"/>
      <c r="O152" s="712"/>
      <c r="P152" s="712"/>
      <c r="Q152" s="712"/>
      <c r="R152" s="689"/>
      <c r="S152" s="690"/>
      <c r="T152" s="690"/>
      <c r="U152" s="690"/>
      <c r="V152" s="691"/>
      <c r="W152" s="180"/>
      <c r="X152" s="177"/>
      <c r="Y152" s="177"/>
      <c r="Z152" s="183"/>
      <c r="AA152" s="186"/>
      <c r="AB152" s="212"/>
    </row>
    <row r="153" spans="1:28" ht="37.5" customHeight="1" thickBot="1" x14ac:dyDescent="0.2">
      <c r="A153" s="195"/>
      <c r="B153" s="199">
        <f t="shared" si="4"/>
        <v>100</v>
      </c>
      <c r="C153" s="777"/>
      <c r="D153" s="778"/>
      <c r="E153" s="778"/>
      <c r="F153" s="778"/>
      <c r="G153" s="778"/>
      <c r="H153" s="778"/>
      <c r="I153" s="778"/>
      <c r="J153" s="778"/>
      <c r="K153" s="778"/>
      <c r="L153" s="779"/>
      <c r="M153" s="760"/>
      <c r="N153" s="760"/>
      <c r="O153" s="760"/>
      <c r="P153" s="760"/>
      <c r="Q153" s="760"/>
      <c r="R153" s="686"/>
      <c r="S153" s="687"/>
      <c r="T153" s="687"/>
      <c r="U153" s="687"/>
      <c r="V153" s="688"/>
      <c r="W153" s="187"/>
      <c r="X153" s="188"/>
      <c r="Y153" s="188"/>
      <c r="Z153" s="189"/>
      <c r="AA153" s="190"/>
      <c r="AB153" s="212"/>
    </row>
    <row r="154" spans="1:28" ht="4.5" customHeight="1" x14ac:dyDescent="0.15">
      <c r="A154" s="213"/>
    </row>
    <row r="155" spans="1:28" ht="28.5" customHeight="1" x14ac:dyDescent="0.15">
      <c r="B155" s="214"/>
      <c r="C155" s="759"/>
      <c r="D155" s="759"/>
      <c r="E155" s="759"/>
      <c r="F155" s="759"/>
      <c r="G155" s="759"/>
      <c r="H155" s="759"/>
      <c r="I155" s="759"/>
      <c r="J155" s="759"/>
      <c r="K155" s="759"/>
      <c r="L155" s="759"/>
      <c r="M155" s="759"/>
      <c r="N155" s="759"/>
      <c r="O155" s="759"/>
      <c r="P155" s="759"/>
      <c r="Q155" s="759"/>
      <c r="R155" s="759"/>
      <c r="S155" s="759"/>
      <c r="T155" s="759"/>
      <c r="U155" s="759"/>
      <c r="V155" s="759"/>
      <c r="W155" s="759"/>
      <c r="X155" s="759"/>
      <c r="Y155" s="759"/>
      <c r="Z155" s="759"/>
      <c r="AA155" s="759"/>
    </row>
    <row r="156" spans="1:28" ht="20.100000000000001" customHeight="1" x14ac:dyDescent="0.15">
      <c r="T156" s="215"/>
      <c r="U156" s="215"/>
      <c r="V156" s="215"/>
      <c r="W156" s="215"/>
      <c r="X156" s="215"/>
      <c r="Y156" s="215"/>
    </row>
    <row r="157" spans="1:28" ht="20.100000000000001" customHeight="1" x14ac:dyDescent="0.15">
      <c r="T157" s="215"/>
      <c r="U157" s="215"/>
      <c r="V157" s="215"/>
      <c r="W157" s="215"/>
      <c r="X157" s="215"/>
      <c r="Y157" s="215"/>
    </row>
    <row r="158" spans="1:28" ht="20.100000000000001" customHeight="1" x14ac:dyDescent="0.15">
      <c r="T158" s="215"/>
      <c r="U158" s="215"/>
      <c r="V158" s="215"/>
      <c r="W158" s="215"/>
      <c r="X158" s="215"/>
      <c r="Y158" s="215"/>
    </row>
    <row r="159" spans="1:28" ht="20.100000000000001" customHeight="1" x14ac:dyDescent="0.15">
      <c r="T159" s="215"/>
      <c r="U159" s="215"/>
      <c r="V159" s="216"/>
      <c r="W159" s="216"/>
      <c r="X159" s="215"/>
      <c r="Y159" s="215"/>
    </row>
    <row r="160" spans="1:28" ht="20.100000000000001" customHeight="1" x14ac:dyDescent="0.15">
      <c r="T160" s="215"/>
      <c r="U160" s="215"/>
      <c r="V160" s="217"/>
      <c r="W160" s="217"/>
      <c r="X160" s="215"/>
      <c r="Y160" s="215"/>
    </row>
    <row r="161" spans="20:25" ht="20.100000000000001" customHeight="1" x14ac:dyDescent="0.15">
      <c r="T161" s="215"/>
      <c r="U161" s="215"/>
      <c r="V161" s="218"/>
      <c r="W161" s="218"/>
      <c r="X161" s="215"/>
      <c r="Y161" s="215"/>
    </row>
    <row r="162" spans="20:25" ht="20.100000000000001" customHeight="1" x14ac:dyDescent="0.15">
      <c r="T162" s="215"/>
      <c r="U162" s="215"/>
      <c r="V162" s="215"/>
      <c r="W162" s="215"/>
      <c r="X162" s="215"/>
      <c r="Y162" s="215"/>
    </row>
  </sheetData>
  <sheetProtection sheet="1" objects="1" scenarios="1" formatCells="0" formatColumns="0" formatRows="0" sort="0" autoFilter="0"/>
  <mergeCells count="338">
    <mergeCell ref="C135:L135"/>
    <mergeCell ref="C136:L136"/>
    <mergeCell ref="C137:L137"/>
    <mergeCell ref="C138:L138"/>
    <mergeCell ref="C139:L139"/>
    <mergeCell ref="C140:L140"/>
    <mergeCell ref="C141:L141"/>
    <mergeCell ref="C142:L142"/>
    <mergeCell ref="C143:L143"/>
    <mergeCell ref="C153:L153"/>
    <mergeCell ref="C144:L144"/>
    <mergeCell ref="C145:L145"/>
    <mergeCell ref="C146:L146"/>
    <mergeCell ref="C147:L147"/>
    <mergeCell ref="C148:L148"/>
    <mergeCell ref="C149:L149"/>
    <mergeCell ref="C150:L150"/>
    <mergeCell ref="C151:L151"/>
    <mergeCell ref="C152:L152"/>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C54:L54"/>
    <mergeCell ref="C55:L55"/>
    <mergeCell ref="C56:L56"/>
    <mergeCell ref="C57:L57"/>
    <mergeCell ref="C58:L58"/>
    <mergeCell ref="C59:L59"/>
    <mergeCell ref="C60:L60"/>
    <mergeCell ref="C61:L61"/>
    <mergeCell ref="C62:L62"/>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M127:Q127"/>
    <mergeCell ref="M128:Q128"/>
    <mergeCell ref="M129:Q129"/>
    <mergeCell ref="M130:Q130"/>
    <mergeCell ref="M131:Q131"/>
    <mergeCell ref="M132:Q132"/>
    <mergeCell ref="M133:Q133"/>
    <mergeCell ref="M134:Q134"/>
    <mergeCell ref="M135:Q135"/>
    <mergeCell ref="M118:Q118"/>
    <mergeCell ref="M119:Q119"/>
    <mergeCell ref="M120:Q120"/>
    <mergeCell ref="M121:Q121"/>
    <mergeCell ref="M122:Q122"/>
    <mergeCell ref="M123:Q123"/>
    <mergeCell ref="M124:Q124"/>
    <mergeCell ref="M125:Q125"/>
    <mergeCell ref="M126:Q126"/>
    <mergeCell ref="M109:Q109"/>
    <mergeCell ref="M110:Q110"/>
    <mergeCell ref="M111:Q111"/>
    <mergeCell ref="M112:Q112"/>
    <mergeCell ref="M113:Q113"/>
    <mergeCell ref="M114:Q114"/>
    <mergeCell ref="M115:Q115"/>
    <mergeCell ref="M116:Q116"/>
    <mergeCell ref="M117:Q117"/>
    <mergeCell ref="M79:Q79"/>
    <mergeCell ref="M80:Q80"/>
    <mergeCell ref="R82:V82"/>
    <mergeCell ref="R83:V83"/>
    <mergeCell ref="R90:V90"/>
    <mergeCell ref="M107:Q107"/>
    <mergeCell ref="M108:Q108"/>
    <mergeCell ref="M100:Q100"/>
    <mergeCell ref="M101:Q101"/>
    <mergeCell ref="M102:Q102"/>
    <mergeCell ref="M103:Q103"/>
    <mergeCell ref="M104:Q104"/>
    <mergeCell ref="M105:Q105"/>
    <mergeCell ref="M106:Q106"/>
    <mergeCell ref="M96:Q96"/>
    <mergeCell ref="M97:Q97"/>
    <mergeCell ref="M98:Q98"/>
    <mergeCell ref="M99:Q99"/>
    <mergeCell ref="R103:V103"/>
    <mergeCell ref="R87:V87"/>
    <mergeCell ref="R92:V92"/>
    <mergeCell ref="R95:V95"/>
    <mergeCell ref="R94:V94"/>
    <mergeCell ref="R93:V93"/>
    <mergeCell ref="C33:L33"/>
    <mergeCell ref="M75:Q75"/>
    <mergeCell ref="M76:Q76"/>
    <mergeCell ref="M77:Q77"/>
    <mergeCell ref="M72:Q72"/>
    <mergeCell ref="M93:Q93"/>
    <mergeCell ref="M94:Q94"/>
    <mergeCell ref="M95:Q95"/>
    <mergeCell ref="M47:X47"/>
    <mergeCell ref="C47:L47"/>
    <mergeCell ref="M44:X44"/>
    <mergeCell ref="C44:L44"/>
    <mergeCell ref="R63:V63"/>
    <mergeCell ref="R64:V64"/>
    <mergeCell ref="R65:V65"/>
    <mergeCell ref="R91:V91"/>
    <mergeCell ref="M84:Q84"/>
    <mergeCell ref="M85:Q85"/>
    <mergeCell ref="M91:Q91"/>
    <mergeCell ref="M92:Q92"/>
    <mergeCell ref="M90:Q90"/>
    <mergeCell ref="R59:V59"/>
    <mergeCell ref="R60:V60"/>
    <mergeCell ref="M78:Q78"/>
    <mergeCell ref="C155:AA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153:Q153"/>
    <mergeCell ref="M81:Q81"/>
    <mergeCell ref="M82:Q82"/>
    <mergeCell ref="M83:Q83"/>
    <mergeCell ref="M86:Q86"/>
    <mergeCell ref="M87:Q87"/>
    <mergeCell ref="M88:Q88"/>
    <mergeCell ref="M89:Q89"/>
    <mergeCell ref="M68:Q68"/>
    <mergeCell ref="M69:Q69"/>
    <mergeCell ref="M70:Q70"/>
    <mergeCell ref="M71:Q71"/>
    <mergeCell ref="M74:Q74"/>
    <mergeCell ref="R73:V73"/>
    <mergeCell ref="R74:V74"/>
    <mergeCell ref="R58:V58"/>
    <mergeCell ref="M54:Q54"/>
    <mergeCell ref="M55:Q55"/>
    <mergeCell ref="M56:Q56"/>
    <mergeCell ref="M57:Q57"/>
    <mergeCell ref="M58:Q58"/>
    <mergeCell ref="M59:Q59"/>
    <mergeCell ref="M60:Q60"/>
    <mergeCell ref="M66:Q66"/>
    <mergeCell ref="M73:Q73"/>
    <mergeCell ref="R68:V68"/>
    <mergeCell ref="R69:V69"/>
    <mergeCell ref="M62:Q62"/>
    <mergeCell ref="M61:Q61"/>
    <mergeCell ref="R54:V54"/>
    <mergeCell ref="R55:V55"/>
    <mergeCell ref="R56:V56"/>
    <mergeCell ref="M37:X37"/>
    <mergeCell ref="M38:X38"/>
    <mergeCell ref="M40:X40"/>
    <mergeCell ref="M41:X41"/>
    <mergeCell ref="M46:X46"/>
    <mergeCell ref="B51:AA51"/>
    <mergeCell ref="C37:L37"/>
    <mergeCell ref="C38:L38"/>
    <mergeCell ref="C39:L39"/>
    <mergeCell ref="C40:L40"/>
    <mergeCell ref="C41:L41"/>
    <mergeCell ref="C46:L46"/>
    <mergeCell ref="C45:L45"/>
    <mergeCell ref="M45:X45"/>
    <mergeCell ref="M42:X42"/>
    <mergeCell ref="M43:X43"/>
    <mergeCell ref="B44:B45"/>
    <mergeCell ref="R117:V117"/>
    <mergeCell ref="R116:V116"/>
    <mergeCell ref="R115:V115"/>
    <mergeCell ref="R114:V114"/>
    <mergeCell ref="R113:V113"/>
    <mergeCell ref="R112:V112"/>
    <mergeCell ref="R129:V129"/>
    <mergeCell ref="R128:V128"/>
    <mergeCell ref="R127:V127"/>
    <mergeCell ref="R126:V126"/>
    <mergeCell ref="R125:V125"/>
    <mergeCell ref="R124:V124"/>
    <mergeCell ref="R123:V123"/>
    <mergeCell ref="R138:V138"/>
    <mergeCell ref="R137:V137"/>
    <mergeCell ref="R136:V136"/>
    <mergeCell ref="R135:V135"/>
    <mergeCell ref="R134:V134"/>
    <mergeCell ref="R133:V133"/>
    <mergeCell ref="R132:V132"/>
    <mergeCell ref="R131:V131"/>
    <mergeCell ref="R130:V130"/>
    <mergeCell ref="R62:V62"/>
    <mergeCell ref="R72:V72"/>
    <mergeCell ref="R71:V71"/>
    <mergeCell ref="R70:V70"/>
    <mergeCell ref="R81:V81"/>
    <mergeCell ref="R80:V80"/>
    <mergeCell ref="R79:V79"/>
    <mergeCell ref="R78:V78"/>
    <mergeCell ref="R77:V77"/>
    <mergeCell ref="R67:V67"/>
    <mergeCell ref="R76:V76"/>
    <mergeCell ref="R89:V89"/>
    <mergeCell ref="R88:V88"/>
    <mergeCell ref="R61:V61"/>
    <mergeCell ref="A4:AA4"/>
    <mergeCell ref="A15:AA15"/>
    <mergeCell ref="AB52:AB53"/>
    <mergeCell ref="C34:AA34"/>
    <mergeCell ref="Y52:Y53"/>
    <mergeCell ref="X52:X53"/>
    <mergeCell ref="R52:W52"/>
    <mergeCell ref="B52:B53"/>
    <mergeCell ref="C52:L53"/>
    <mergeCell ref="R53:V53"/>
    <mergeCell ref="M52:Q53"/>
    <mergeCell ref="C42:L42"/>
    <mergeCell ref="C43:L43"/>
    <mergeCell ref="R57:V57"/>
    <mergeCell ref="M63:Q63"/>
    <mergeCell ref="M64:Q64"/>
    <mergeCell ref="M65:Q65"/>
    <mergeCell ref="AA52:AA53"/>
    <mergeCell ref="Z52:Z53"/>
    <mergeCell ref="M67:Q67"/>
    <mergeCell ref="R66:V66"/>
    <mergeCell ref="R153:V153"/>
    <mergeCell ref="R102:V102"/>
    <mergeCell ref="R101:V101"/>
    <mergeCell ref="R100:V100"/>
    <mergeCell ref="R99:V99"/>
    <mergeCell ref="R86:V86"/>
    <mergeCell ref="R85:V85"/>
    <mergeCell ref="R84:V84"/>
    <mergeCell ref="R111:V111"/>
    <mergeCell ref="R110:V110"/>
    <mergeCell ref="R109:V109"/>
    <mergeCell ref="R108:V108"/>
    <mergeCell ref="R107:V107"/>
    <mergeCell ref="R106:V106"/>
    <mergeCell ref="R105:V105"/>
    <mergeCell ref="R104:V104"/>
    <mergeCell ref="R120:V120"/>
    <mergeCell ref="R122:V122"/>
    <mergeCell ref="R121:V121"/>
    <mergeCell ref="R118:V118"/>
    <mergeCell ref="R119:V119"/>
    <mergeCell ref="R98:V98"/>
    <mergeCell ref="R97:V97"/>
    <mergeCell ref="R96:V96"/>
  </mergeCells>
  <phoneticPr fontId="8"/>
  <dataValidations xWindow="284" yWindow="818" count="1">
    <dataValidation type="textLength" operator="equal" allowBlank="1" showInputMessage="1" showErrorMessage="1" error="桁数が正しくありません。10桁の介護保険事業所番号を入力してください。" prompt="10桁の介護保険事業所番号を入力してください。" sqref="C54:L153" xr:uid="{C39D0BE5-0E97-474E-8910-4A5E3C5F8F13}">
      <formula1>10</formula1>
    </dataValidation>
  </dataValidations>
  <hyperlinks>
    <hyperlink ref="M47" display="aaa@aaa.aa.jp" xr:uid="{37EE63C5-39F0-40F1-9C58-6939740576E2}"/>
  </hyperlinks>
  <pageMargins left="0.70866141732283472" right="0.70866141732283472" top="0.74803149606299213" bottom="0.74803149606299213" header="0.31496062992125984" footer="0.31496062992125984"/>
  <pageSetup paperSize="9" scale="51" fitToHeight="0" orientation="portrait" r:id="rId1"/>
  <drawing r:id="rId2"/>
  <extLst>
    <ext xmlns:x14="http://schemas.microsoft.com/office/spreadsheetml/2009/9/main" uri="{CCE6A557-97BC-4b89-ADB6-D9C93CAAB3DF}">
      <x14:dataValidations xmlns:xm="http://schemas.microsoft.com/office/excel/2006/main" xWindow="284" yWindow="818" count="1">
        <x14:dataValidation type="list" allowBlank="1" showInputMessage="1" showErrorMessage="1" xr:uid="{00000000-0002-0000-0100-000000000000}">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U267"/>
  <sheetViews>
    <sheetView view="pageBreakPreview" zoomScale="110" zoomScaleNormal="120" zoomScaleSheetLayoutView="110" workbookViewId="0"/>
  </sheetViews>
  <sheetFormatPr defaultColWidth="9" defaultRowHeight="13.5" x14ac:dyDescent="0.15"/>
  <cols>
    <col min="1" max="1" width="2.5" style="240" customWidth="1"/>
    <col min="2" max="6" width="2.75" style="240" customWidth="1"/>
    <col min="7" max="35" width="2.5" style="240" customWidth="1"/>
    <col min="36" max="36" width="2.875" style="274" customWidth="1"/>
    <col min="37" max="37" width="2.5" style="240" customWidth="1"/>
    <col min="38" max="38" width="3.5" style="241" customWidth="1"/>
    <col min="39" max="39" width="13.375" style="241" customWidth="1"/>
    <col min="40" max="43" width="9.25" style="241" customWidth="1"/>
    <col min="44" max="44" width="9.75" style="241" bestFit="1" customWidth="1"/>
    <col min="45" max="49" width="9" style="241"/>
    <col min="50" max="16384" width="9" style="240"/>
  </cols>
  <sheetData>
    <row r="1" spans="1:49" ht="18.75" customHeight="1" x14ac:dyDescent="0.15">
      <c r="A1" s="239" t="s">
        <v>127</v>
      </c>
      <c r="B1" s="239"/>
      <c r="C1" s="239"/>
      <c r="D1" s="239"/>
      <c r="E1" s="239"/>
      <c r="F1" s="239"/>
      <c r="G1" s="239"/>
      <c r="H1" s="239"/>
      <c r="I1" s="239"/>
      <c r="J1" s="239"/>
      <c r="K1" s="239"/>
      <c r="L1" s="239"/>
      <c r="M1" s="239"/>
      <c r="N1" s="239"/>
      <c r="O1" s="239"/>
      <c r="P1" s="239"/>
      <c r="Q1" s="239"/>
      <c r="R1" s="239"/>
      <c r="S1" s="239"/>
      <c r="T1" s="239"/>
      <c r="U1" s="239"/>
      <c r="V1" s="239"/>
      <c r="W1" s="239"/>
      <c r="X1" s="239"/>
      <c r="Y1" s="999" t="s">
        <v>76</v>
      </c>
      <c r="Z1" s="999"/>
      <c r="AA1" s="999"/>
      <c r="AB1" s="999"/>
      <c r="AC1" s="999" t="str">
        <f>IF(基本情報入力シート!C33="","",基本情報入力シート!C33)</f>
        <v>○○市</v>
      </c>
      <c r="AD1" s="999"/>
      <c r="AE1" s="999"/>
      <c r="AF1" s="999"/>
      <c r="AG1" s="999"/>
      <c r="AH1" s="999"/>
      <c r="AI1" s="999"/>
      <c r="AJ1" s="999"/>
    </row>
    <row r="2" spans="1:49" ht="14.25" customHeight="1" x14ac:dyDescent="0.15">
      <c r="A2" s="239"/>
      <c r="B2" s="239"/>
      <c r="C2" s="239"/>
      <c r="D2" s="239"/>
      <c r="E2" s="239"/>
      <c r="F2" s="239"/>
      <c r="G2" s="239"/>
      <c r="H2" s="239"/>
      <c r="I2" s="239"/>
      <c r="J2" s="239"/>
      <c r="K2" s="239"/>
      <c r="L2" s="239"/>
      <c r="M2" s="239"/>
      <c r="N2" s="239"/>
      <c r="O2" s="239"/>
      <c r="P2" s="239"/>
      <c r="Q2" s="239"/>
      <c r="R2" s="239"/>
      <c r="S2" s="239"/>
      <c r="T2" s="239"/>
      <c r="U2" s="239"/>
      <c r="V2" s="239"/>
      <c r="W2" s="239"/>
      <c r="X2" s="239"/>
      <c r="Y2" s="242"/>
      <c r="Z2" s="242"/>
      <c r="AA2" s="242"/>
      <c r="AB2" s="242"/>
      <c r="AC2" s="242"/>
      <c r="AD2" s="242"/>
      <c r="AE2" s="242"/>
      <c r="AF2" s="242"/>
      <c r="AG2" s="242"/>
      <c r="AH2" s="242"/>
      <c r="AI2" s="242"/>
      <c r="AJ2" s="195"/>
    </row>
    <row r="3" spans="1:49" ht="23.25" customHeight="1" x14ac:dyDescent="0.15">
      <c r="A3" s="953" t="s">
        <v>218</v>
      </c>
      <c r="B3" s="953"/>
      <c r="C3" s="953"/>
      <c r="D3" s="953"/>
      <c r="E3" s="953"/>
      <c r="F3" s="953"/>
      <c r="G3" s="953"/>
      <c r="H3" s="953"/>
      <c r="I3" s="953"/>
      <c r="J3" s="953"/>
      <c r="K3" s="953"/>
      <c r="L3" s="953"/>
      <c r="M3" s="953"/>
      <c r="N3" s="953"/>
      <c r="O3" s="953"/>
      <c r="P3" s="953"/>
      <c r="Q3" s="953"/>
      <c r="R3" s="953"/>
      <c r="S3" s="953"/>
      <c r="T3" s="953"/>
      <c r="U3" s="953"/>
      <c r="V3" s="953"/>
      <c r="W3" s="953"/>
      <c r="X3" s="953"/>
      <c r="Y3" s="953"/>
      <c r="Z3" s="953"/>
      <c r="AA3" s="953"/>
      <c r="AB3" s="953"/>
      <c r="AC3" s="953"/>
      <c r="AD3" s="953"/>
      <c r="AE3" s="953"/>
      <c r="AF3" s="953"/>
      <c r="AG3" s="953"/>
      <c r="AH3" s="953"/>
      <c r="AI3" s="953"/>
      <c r="AJ3" s="953"/>
      <c r="AK3" s="953"/>
    </row>
    <row r="4" spans="1:49" ht="24" customHeight="1" x14ac:dyDescent="0.15">
      <c r="A4" s="239"/>
      <c r="B4" s="243"/>
      <c r="C4" s="243"/>
      <c r="D4" s="243"/>
      <c r="E4" s="243"/>
      <c r="F4" s="243"/>
      <c r="G4" s="243"/>
      <c r="H4" s="243"/>
      <c r="I4" s="243"/>
      <c r="J4" s="243"/>
      <c r="K4" s="243"/>
      <c r="L4" s="243"/>
      <c r="M4" s="243"/>
      <c r="N4" s="243"/>
      <c r="O4" s="243"/>
      <c r="P4" s="243"/>
      <c r="Q4" s="243"/>
      <c r="R4" s="243"/>
      <c r="S4" s="243"/>
      <c r="T4" s="243"/>
      <c r="U4" s="244" t="s">
        <v>219</v>
      </c>
      <c r="V4" s="1000">
        <v>5</v>
      </c>
      <c r="W4" s="1000"/>
      <c r="X4" s="245" t="s">
        <v>15</v>
      </c>
      <c r="Y4" s="246"/>
      <c r="Z4" s="243"/>
      <c r="AA4" s="243"/>
      <c r="AB4" s="243"/>
      <c r="AC4" s="247"/>
      <c r="AD4" s="239"/>
      <c r="AE4" s="239"/>
      <c r="AF4" s="248"/>
      <c r="AG4" s="243"/>
      <c r="AH4" s="243"/>
      <c r="AI4" s="243"/>
      <c r="AJ4" s="249"/>
    </row>
    <row r="5" spans="1:49" ht="6" customHeight="1" x14ac:dyDescent="0.15">
      <c r="A5" s="239"/>
      <c r="B5" s="239"/>
      <c r="C5" s="239"/>
      <c r="D5" s="239"/>
      <c r="E5" s="239"/>
      <c r="F5" s="239"/>
      <c r="G5" s="239"/>
      <c r="H5" s="239"/>
      <c r="I5" s="239"/>
      <c r="J5" s="239"/>
      <c r="K5" s="239"/>
      <c r="L5" s="239"/>
      <c r="M5" s="239"/>
      <c r="N5" s="239"/>
      <c r="O5" s="239"/>
      <c r="P5" s="239"/>
      <c r="Q5" s="239"/>
      <c r="R5" s="239"/>
      <c r="S5" s="239"/>
      <c r="T5" s="239"/>
      <c r="U5" s="239"/>
      <c r="V5" s="239"/>
      <c r="W5" s="239"/>
      <c r="X5" s="239"/>
      <c r="Y5" s="239"/>
      <c r="Z5" s="239"/>
      <c r="AA5" s="239"/>
      <c r="AB5" s="239"/>
      <c r="AC5" s="239"/>
      <c r="AD5" s="239"/>
      <c r="AE5" s="239"/>
      <c r="AF5" s="239"/>
      <c r="AG5" s="239"/>
      <c r="AH5" s="239"/>
      <c r="AI5" s="239"/>
      <c r="AJ5" s="195"/>
    </row>
    <row r="6" spans="1:49" s="252" customFormat="1" ht="19.5" customHeight="1" x14ac:dyDescent="0.15">
      <c r="A6" s="250" t="s">
        <v>128</v>
      </c>
      <c r="B6" s="250"/>
      <c r="C6" s="250"/>
      <c r="D6" s="250"/>
      <c r="E6" s="250"/>
      <c r="F6" s="250"/>
      <c r="G6" s="250"/>
      <c r="H6" s="250"/>
      <c r="I6" s="251"/>
      <c r="J6" s="251"/>
      <c r="K6" s="251"/>
      <c r="L6" s="251"/>
      <c r="M6" s="251"/>
      <c r="N6" s="251"/>
      <c r="O6" s="251"/>
      <c r="P6" s="251"/>
      <c r="Q6" s="251"/>
      <c r="R6" s="251"/>
      <c r="S6" s="251"/>
      <c r="T6" s="251"/>
      <c r="U6" s="251"/>
      <c r="V6" s="251"/>
      <c r="W6" s="251"/>
      <c r="X6" s="251"/>
      <c r="Y6" s="251"/>
      <c r="Z6" s="251"/>
      <c r="AA6" s="251"/>
      <c r="AB6" s="251"/>
      <c r="AC6" s="251"/>
      <c r="AD6" s="251"/>
      <c r="AE6" s="251"/>
      <c r="AF6" s="251"/>
      <c r="AG6" s="251"/>
      <c r="AH6" s="251"/>
      <c r="AI6" s="251"/>
      <c r="AJ6" s="251"/>
      <c r="AL6" s="253"/>
      <c r="AM6" s="253"/>
      <c r="AN6" s="253"/>
      <c r="AO6" s="253"/>
      <c r="AP6" s="253"/>
      <c r="AQ6" s="253"/>
      <c r="AR6" s="253"/>
      <c r="AS6" s="253"/>
      <c r="AT6" s="253"/>
      <c r="AU6" s="253"/>
      <c r="AV6" s="253"/>
      <c r="AW6" s="253"/>
    </row>
    <row r="7" spans="1:49" ht="6.75" customHeight="1" x14ac:dyDescent="0.15">
      <c r="A7" s="239"/>
      <c r="B7" s="239"/>
      <c r="C7" s="239"/>
      <c r="D7" s="239"/>
      <c r="E7" s="239"/>
      <c r="F7" s="239"/>
      <c r="G7" s="239"/>
      <c r="H7" s="239"/>
      <c r="I7" s="239"/>
      <c r="J7" s="239"/>
      <c r="K7" s="239"/>
      <c r="L7" s="239"/>
      <c r="M7" s="239"/>
      <c r="N7" s="239"/>
      <c r="O7" s="239"/>
      <c r="P7" s="239"/>
      <c r="Q7" s="239"/>
      <c r="R7" s="239"/>
      <c r="S7" s="239"/>
      <c r="T7" s="239"/>
      <c r="U7" s="239"/>
      <c r="V7" s="239"/>
      <c r="W7" s="239"/>
      <c r="X7" s="239"/>
      <c r="Y7" s="239"/>
      <c r="Z7" s="239"/>
      <c r="AA7" s="239"/>
      <c r="AB7" s="239"/>
      <c r="AC7" s="239"/>
      <c r="AD7" s="239"/>
      <c r="AE7" s="239"/>
      <c r="AF7" s="239"/>
      <c r="AG7" s="239"/>
      <c r="AH7" s="239"/>
      <c r="AI7" s="239"/>
      <c r="AJ7" s="195"/>
    </row>
    <row r="8" spans="1:49" s="254" customFormat="1" ht="13.5" customHeight="1" x14ac:dyDescent="0.15">
      <c r="A8" s="970" t="s">
        <v>101</v>
      </c>
      <c r="B8" s="971"/>
      <c r="C8" s="971"/>
      <c r="D8" s="971"/>
      <c r="E8" s="971"/>
      <c r="F8" s="972"/>
      <c r="G8" s="973" t="str">
        <f>IF(基本情報入力シート!M37="","",基本情報入力シート!M37)</f>
        <v>○○ケアサービス</v>
      </c>
      <c r="H8" s="973"/>
      <c r="I8" s="973"/>
      <c r="J8" s="973"/>
      <c r="K8" s="973"/>
      <c r="L8" s="973"/>
      <c r="M8" s="973"/>
      <c r="N8" s="973"/>
      <c r="O8" s="973"/>
      <c r="P8" s="973"/>
      <c r="Q8" s="973"/>
      <c r="R8" s="973"/>
      <c r="S8" s="973"/>
      <c r="T8" s="973"/>
      <c r="U8" s="973"/>
      <c r="V8" s="973"/>
      <c r="W8" s="973"/>
      <c r="X8" s="973"/>
      <c r="Y8" s="973"/>
      <c r="Z8" s="973"/>
      <c r="AA8" s="973"/>
      <c r="AB8" s="973"/>
      <c r="AC8" s="973"/>
      <c r="AD8" s="973"/>
      <c r="AE8" s="973"/>
      <c r="AF8" s="973"/>
      <c r="AG8" s="973"/>
      <c r="AH8" s="973"/>
      <c r="AI8" s="973"/>
      <c r="AJ8" s="974"/>
      <c r="AL8" s="255"/>
      <c r="AM8" s="255"/>
      <c r="AN8" s="255"/>
      <c r="AO8" s="255"/>
      <c r="AP8" s="255"/>
      <c r="AQ8" s="255"/>
      <c r="AR8" s="255"/>
      <c r="AS8" s="255"/>
      <c r="AT8" s="255"/>
      <c r="AU8" s="255"/>
      <c r="AV8" s="255"/>
      <c r="AW8" s="255"/>
    </row>
    <row r="9" spans="1:49" s="254" customFormat="1" ht="25.5" customHeight="1" x14ac:dyDescent="0.15">
      <c r="A9" s="994" t="s">
        <v>100</v>
      </c>
      <c r="B9" s="995"/>
      <c r="C9" s="995"/>
      <c r="D9" s="995"/>
      <c r="E9" s="995"/>
      <c r="F9" s="996"/>
      <c r="G9" s="975" t="str">
        <f>IF(基本情報入力シート!M38="","",基本情報入力シート!M38)</f>
        <v>○○ケアサービス</v>
      </c>
      <c r="H9" s="975"/>
      <c r="I9" s="975"/>
      <c r="J9" s="975"/>
      <c r="K9" s="975"/>
      <c r="L9" s="975"/>
      <c r="M9" s="975"/>
      <c r="N9" s="975"/>
      <c r="O9" s="975"/>
      <c r="P9" s="975"/>
      <c r="Q9" s="975"/>
      <c r="R9" s="975"/>
      <c r="S9" s="975"/>
      <c r="T9" s="975"/>
      <c r="U9" s="975"/>
      <c r="V9" s="975"/>
      <c r="W9" s="975"/>
      <c r="X9" s="975"/>
      <c r="Y9" s="975"/>
      <c r="Z9" s="975"/>
      <c r="AA9" s="975"/>
      <c r="AB9" s="975"/>
      <c r="AC9" s="975"/>
      <c r="AD9" s="975"/>
      <c r="AE9" s="975"/>
      <c r="AF9" s="975"/>
      <c r="AG9" s="975"/>
      <c r="AH9" s="975"/>
      <c r="AI9" s="975"/>
      <c r="AJ9" s="976"/>
      <c r="AL9" s="255"/>
      <c r="AM9" s="255"/>
      <c r="AN9" s="255"/>
      <c r="AO9" s="255"/>
      <c r="AP9" s="255"/>
      <c r="AQ9" s="255"/>
      <c r="AR9" s="255"/>
      <c r="AS9" s="255"/>
      <c r="AT9" s="255"/>
      <c r="AU9" s="255"/>
      <c r="AV9" s="255"/>
      <c r="AW9" s="255"/>
    </row>
    <row r="10" spans="1:49" s="254" customFormat="1" ht="12.75" customHeight="1" x14ac:dyDescent="0.15">
      <c r="A10" s="983" t="s">
        <v>104</v>
      </c>
      <c r="B10" s="984"/>
      <c r="C10" s="984"/>
      <c r="D10" s="984"/>
      <c r="E10" s="984"/>
      <c r="F10" s="985"/>
      <c r="G10" s="256" t="s">
        <v>7</v>
      </c>
      <c r="H10" s="1029" t="str">
        <f>IF(基本情報入力シート!AC39="－","",基本情報入力シート!AC39)</f>
        <v>100－1234</v>
      </c>
      <c r="I10" s="1029"/>
      <c r="J10" s="1029"/>
      <c r="K10" s="1029"/>
      <c r="L10" s="1029"/>
      <c r="M10" s="257"/>
      <c r="N10" s="258"/>
      <c r="O10" s="258"/>
      <c r="P10" s="258"/>
      <c r="Q10" s="258"/>
      <c r="R10" s="258"/>
      <c r="S10" s="258"/>
      <c r="T10" s="258"/>
      <c r="U10" s="258"/>
      <c r="V10" s="258"/>
      <c r="W10" s="258"/>
      <c r="X10" s="258"/>
      <c r="Y10" s="258"/>
      <c r="Z10" s="258"/>
      <c r="AA10" s="258"/>
      <c r="AB10" s="258"/>
      <c r="AC10" s="258"/>
      <c r="AD10" s="258"/>
      <c r="AE10" s="258"/>
      <c r="AF10" s="258"/>
      <c r="AG10" s="258"/>
      <c r="AH10" s="258"/>
      <c r="AI10" s="258"/>
      <c r="AJ10" s="259"/>
      <c r="AL10" s="255"/>
      <c r="AM10" s="255"/>
      <c r="AN10" s="255"/>
      <c r="AO10" s="255"/>
      <c r="AP10" s="255"/>
      <c r="AQ10" s="255"/>
      <c r="AR10" s="255"/>
      <c r="AS10" s="255"/>
      <c r="AT10" s="255"/>
      <c r="AU10" s="255"/>
      <c r="AV10" s="255"/>
      <c r="AW10" s="255"/>
    </row>
    <row r="11" spans="1:49" s="254" customFormat="1" ht="16.5" customHeight="1" x14ac:dyDescent="0.15">
      <c r="A11" s="986"/>
      <c r="B11" s="987"/>
      <c r="C11" s="987"/>
      <c r="D11" s="987"/>
      <c r="E11" s="987"/>
      <c r="F11" s="988"/>
      <c r="G11" s="979" t="str">
        <f>IF(基本情報入力シート!M40="","",基本情報入力シート!M40)</f>
        <v>千代田区霞が関 1－2－2</v>
      </c>
      <c r="H11" s="980"/>
      <c r="I11" s="980"/>
      <c r="J11" s="980"/>
      <c r="K11" s="980"/>
      <c r="L11" s="980"/>
      <c r="M11" s="980"/>
      <c r="N11" s="980"/>
      <c r="O11" s="980"/>
      <c r="P11" s="980"/>
      <c r="Q11" s="980"/>
      <c r="R11" s="980"/>
      <c r="S11" s="980"/>
      <c r="T11" s="980"/>
      <c r="U11" s="980"/>
      <c r="V11" s="980"/>
      <c r="W11" s="980"/>
      <c r="X11" s="980"/>
      <c r="Y11" s="980"/>
      <c r="Z11" s="980"/>
      <c r="AA11" s="980"/>
      <c r="AB11" s="980"/>
      <c r="AC11" s="980"/>
      <c r="AD11" s="980"/>
      <c r="AE11" s="980"/>
      <c r="AF11" s="980"/>
      <c r="AG11" s="980"/>
      <c r="AH11" s="980"/>
      <c r="AI11" s="980"/>
      <c r="AJ11" s="981"/>
      <c r="AL11" s="255"/>
      <c r="AM11" s="255"/>
      <c r="AN11" s="255"/>
      <c r="AO11" s="255"/>
      <c r="AP11" s="255"/>
      <c r="AQ11" s="255"/>
      <c r="AR11" s="255"/>
      <c r="AS11" s="255"/>
      <c r="AT11" s="255"/>
      <c r="AU11" s="255"/>
      <c r="AV11" s="255"/>
      <c r="AW11" s="255"/>
    </row>
    <row r="12" spans="1:49" s="254" customFormat="1" ht="16.5" customHeight="1" x14ac:dyDescent="0.15">
      <c r="A12" s="986"/>
      <c r="B12" s="987"/>
      <c r="C12" s="987"/>
      <c r="D12" s="987"/>
      <c r="E12" s="987"/>
      <c r="F12" s="988"/>
      <c r="G12" s="982" t="str">
        <f>IF(基本情報入力シート!M41="","",基本情報入力シート!M41)</f>
        <v>○○ビル 18F</v>
      </c>
      <c r="H12" s="977"/>
      <c r="I12" s="977"/>
      <c r="J12" s="977"/>
      <c r="K12" s="977"/>
      <c r="L12" s="977"/>
      <c r="M12" s="977"/>
      <c r="N12" s="977"/>
      <c r="O12" s="977"/>
      <c r="P12" s="977"/>
      <c r="Q12" s="977"/>
      <c r="R12" s="977"/>
      <c r="S12" s="977"/>
      <c r="T12" s="977"/>
      <c r="U12" s="977"/>
      <c r="V12" s="977"/>
      <c r="W12" s="977"/>
      <c r="X12" s="977"/>
      <c r="Y12" s="977"/>
      <c r="Z12" s="977"/>
      <c r="AA12" s="977"/>
      <c r="AB12" s="977"/>
      <c r="AC12" s="977"/>
      <c r="AD12" s="977"/>
      <c r="AE12" s="977"/>
      <c r="AF12" s="977"/>
      <c r="AG12" s="977"/>
      <c r="AH12" s="977"/>
      <c r="AI12" s="977"/>
      <c r="AJ12" s="978"/>
      <c r="AL12" s="255"/>
      <c r="AM12" s="255"/>
      <c r="AN12" s="255"/>
      <c r="AO12" s="255"/>
      <c r="AP12" s="255"/>
      <c r="AQ12" s="255"/>
      <c r="AR12" s="255"/>
      <c r="AS12" s="255"/>
      <c r="AT12" s="255"/>
      <c r="AU12" s="255"/>
      <c r="AV12" s="255"/>
      <c r="AW12" s="255"/>
    </row>
    <row r="13" spans="1:49" s="254" customFormat="1" ht="13.5" customHeight="1" x14ac:dyDescent="0.15">
      <c r="A13" s="989" t="s">
        <v>101</v>
      </c>
      <c r="B13" s="990"/>
      <c r="C13" s="990"/>
      <c r="D13" s="990"/>
      <c r="E13" s="990"/>
      <c r="F13" s="991"/>
      <c r="G13" s="973" t="str">
        <f>IF(基本情報入力シート!M44="","",基本情報入力シート!M44)</f>
        <v>コウロウ タロウ</v>
      </c>
      <c r="H13" s="973"/>
      <c r="I13" s="973"/>
      <c r="J13" s="973"/>
      <c r="K13" s="973"/>
      <c r="L13" s="973"/>
      <c r="M13" s="973"/>
      <c r="N13" s="973"/>
      <c r="O13" s="973"/>
      <c r="P13" s="973"/>
      <c r="Q13" s="973"/>
      <c r="R13" s="973"/>
      <c r="S13" s="973"/>
      <c r="T13" s="973"/>
      <c r="U13" s="973"/>
      <c r="V13" s="973"/>
      <c r="W13" s="973"/>
      <c r="X13" s="973"/>
      <c r="Y13" s="973"/>
      <c r="Z13" s="973"/>
      <c r="AA13" s="973"/>
      <c r="AB13" s="973"/>
      <c r="AC13" s="973"/>
      <c r="AD13" s="973"/>
      <c r="AE13" s="973"/>
      <c r="AF13" s="973"/>
      <c r="AG13" s="973"/>
      <c r="AH13" s="973"/>
      <c r="AI13" s="973"/>
      <c r="AJ13" s="974"/>
      <c r="AL13" s="255"/>
      <c r="AM13" s="255"/>
      <c r="AN13" s="255"/>
      <c r="AO13" s="255"/>
      <c r="AP13" s="255"/>
      <c r="AQ13" s="255"/>
      <c r="AR13" s="255"/>
      <c r="AS13" s="255"/>
      <c r="AT13" s="255"/>
      <c r="AU13" s="255"/>
      <c r="AV13" s="255"/>
      <c r="AW13" s="255"/>
    </row>
    <row r="14" spans="1:49" s="254" customFormat="1" ht="27.75" customHeight="1" x14ac:dyDescent="0.15">
      <c r="A14" s="986" t="s">
        <v>99</v>
      </c>
      <c r="B14" s="987"/>
      <c r="C14" s="987"/>
      <c r="D14" s="987"/>
      <c r="E14" s="987"/>
      <c r="F14" s="988"/>
      <c r="G14" s="977" t="str">
        <f>IF(基本情報入力シート!M45="","",基本情報入力シート!M45)</f>
        <v>厚労 太郎</v>
      </c>
      <c r="H14" s="977"/>
      <c r="I14" s="977"/>
      <c r="J14" s="977"/>
      <c r="K14" s="977"/>
      <c r="L14" s="977"/>
      <c r="M14" s="977"/>
      <c r="N14" s="977"/>
      <c r="O14" s="977"/>
      <c r="P14" s="977"/>
      <c r="Q14" s="977"/>
      <c r="R14" s="977"/>
      <c r="S14" s="977"/>
      <c r="T14" s="977"/>
      <c r="U14" s="977"/>
      <c r="V14" s="977"/>
      <c r="W14" s="977"/>
      <c r="X14" s="977"/>
      <c r="Y14" s="977"/>
      <c r="Z14" s="977"/>
      <c r="AA14" s="977"/>
      <c r="AB14" s="977"/>
      <c r="AC14" s="977"/>
      <c r="AD14" s="977"/>
      <c r="AE14" s="977"/>
      <c r="AF14" s="977"/>
      <c r="AG14" s="977"/>
      <c r="AH14" s="977"/>
      <c r="AI14" s="977"/>
      <c r="AJ14" s="978"/>
      <c r="AL14" s="255"/>
      <c r="AM14" s="255"/>
      <c r="AN14" s="255"/>
      <c r="AO14" s="255"/>
      <c r="AP14" s="255"/>
      <c r="AQ14" s="255"/>
      <c r="AR14" s="255"/>
      <c r="AS14" s="255"/>
      <c r="AT14" s="255"/>
      <c r="AU14" s="255"/>
      <c r="AV14" s="255"/>
      <c r="AW14" s="255"/>
    </row>
    <row r="15" spans="1:49" s="254" customFormat="1" ht="18.75" customHeight="1" x14ac:dyDescent="0.15">
      <c r="A15" s="993" t="s">
        <v>103</v>
      </c>
      <c r="B15" s="993"/>
      <c r="C15" s="993"/>
      <c r="D15" s="993"/>
      <c r="E15" s="993"/>
      <c r="F15" s="993"/>
      <c r="G15" s="992" t="s">
        <v>0</v>
      </c>
      <c r="H15" s="993"/>
      <c r="I15" s="993"/>
      <c r="J15" s="993"/>
      <c r="K15" s="1147" t="str">
        <f>IF(基本情報入力シート!M46="","",基本情報入力シート!M46)</f>
        <v>03-3571-XXXX</v>
      </c>
      <c r="L15" s="1148"/>
      <c r="M15" s="1148"/>
      <c r="N15" s="1148"/>
      <c r="O15" s="1148"/>
      <c r="P15" s="1148"/>
      <c r="Q15" s="1148"/>
      <c r="R15" s="1148"/>
      <c r="S15" s="1148"/>
      <c r="T15" s="1149"/>
      <c r="U15" s="1150" t="s">
        <v>102</v>
      </c>
      <c r="V15" s="1151"/>
      <c r="W15" s="1151"/>
      <c r="X15" s="992"/>
      <c r="Y15" s="1147" t="str">
        <f>IF(基本情報入力シート!M47="","",基本情報入力シート!M47)</f>
        <v>aaa@aaa.aa.jp</v>
      </c>
      <c r="Z15" s="1148"/>
      <c r="AA15" s="1148"/>
      <c r="AB15" s="1148"/>
      <c r="AC15" s="1148"/>
      <c r="AD15" s="1148"/>
      <c r="AE15" s="1148"/>
      <c r="AF15" s="1148"/>
      <c r="AG15" s="1148"/>
      <c r="AH15" s="1148"/>
      <c r="AI15" s="1148"/>
      <c r="AJ15" s="1149"/>
      <c r="AK15" s="260"/>
      <c r="AL15" s="255"/>
      <c r="AM15" s="255"/>
      <c r="AN15" s="255"/>
      <c r="AO15" s="255"/>
      <c r="AP15" s="255"/>
      <c r="AQ15" s="255"/>
      <c r="AR15" s="255"/>
      <c r="AS15" s="255"/>
      <c r="AT15" s="261"/>
      <c r="AU15" s="255"/>
      <c r="AV15" s="255"/>
      <c r="AW15" s="255"/>
    </row>
    <row r="16" spans="1:49" s="254" customFormat="1" ht="8.25" customHeight="1" thickBot="1" x14ac:dyDescent="0.2">
      <c r="A16" s="262"/>
      <c r="B16" s="262"/>
      <c r="C16" s="262"/>
      <c r="D16" s="262"/>
      <c r="E16" s="262"/>
      <c r="F16" s="262"/>
      <c r="G16" s="262"/>
      <c r="H16" s="262"/>
      <c r="I16" s="262"/>
      <c r="J16" s="262"/>
      <c r="K16" s="262"/>
      <c r="L16" s="262"/>
      <c r="M16" s="262"/>
      <c r="N16" s="262"/>
      <c r="O16" s="262"/>
      <c r="P16" s="262"/>
      <c r="Q16" s="262"/>
      <c r="R16" s="262"/>
      <c r="S16" s="262"/>
      <c r="T16" s="262"/>
      <c r="U16" s="262"/>
      <c r="V16" s="262"/>
      <c r="W16" s="262"/>
      <c r="X16" s="262"/>
      <c r="Y16" s="262"/>
      <c r="Z16" s="262"/>
      <c r="AA16" s="262"/>
      <c r="AB16" s="262"/>
      <c r="AC16" s="262"/>
      <c r="AD16" s="262"/>
      <c r="AE16" s="262"/>
      <c r="AF16" s="262"/>
      <c r="AG16" s="262"/>
      <c r="AH16" s="262"/>
      <c r="AI16" s="262"/>
      <c r="AJ16" s="263"/>
      <c r="AK16" s="260"/>
      <c r="AL16" s="255"/>
      <c r="AM16" s="255"/>
      <c r="AN16" s="255"/>
      <c r="AO16" s="255"/>
      <c r="AP16" s="255"/>
      <c r="AQ16" s="255"/>
      <c r="AR16" s="255"/>
      <c r="AS16" s="255"/>
      <c r="AT16" s="261"/>
      <c r="AU16" s="255"/>
      <c r="AV16" s="255"/>
      <c r="AW16" s="255"/>
    </row>
    <row r="17" spans="1:49" s="254" customFormat="1" ht="7.5" customHeight="1" x14ac:dyDescent="0.15">
      <c r="A17" s="264"/>
      <c r="B17" s="265"/>
      <c r="C17" s="265"/>
      <c r="D17" s="265"/>
      <c r="E17" s="265"/>
      <c r="F17" s="265"/>
      <c r="G17" s="265"/>
      <c r="H17" s="265"/>
      <c r="I17" s="265"/>
      <c r="J17" s="265"/>
      <c r="K17" s="265"/>
      <c r="L17" s="265"/>
      <c r="M17" s="265"/>
      <c r="N17" s="265"/>
      <c r="O17" s="265"/>
      <c r="P17" s="265"/>
      <c r="Q17" s="265"/>
      <c r="R17" s="265"/>
      <c r="S17" s="265"/>
      <c r="T17" s="265"/>
      <c r="U17" s="265"/>
      <c r="V17" s="265"/>
      <c r="W17" s="265"/>
      <c r="X17" s="265"/>
      <c r="Y17" s="265"/>
      <c r="Z17" s="265"/>
      <c r="AA17" s="265"/>
      <c r="AB17" s="265"/>
      <c r="AC17" s="265"/>
      <c r="AD17" s="265"/>
      <c r="AE17" s="265"/>
      <c r="AF17" s="265"/>
      <c r="AG17" s="265"/>
      <c r="AH17" s="265"/>
      <c r="AI17" s="265"/>
      <c r="AJ17" s="266"/>
      <c r="AL17" s="255"/>
      <c r="AM17" s="255"/>
      <c r="AN17" s="255"/>
      <c r="AO17" s="255"/>
      <c r="AP17" s="255"/>
      <c r="AQ17" s="255"/>
      <c r="AR17" s="255"/>
      <c r="AS17" s="261"/>
      <c r="AT17" s="255"/>
      <c r="AU17" s="255"/>
      <c r="AV17" s="255"/>
      <c r="AW17" s="255"/>
    </row>
    <row r="18" spans="1:49" s="254" customFormat="1" ht="21.75" customHeight="1" thickBot="1" x14ac:dyDescent="0.2">
      <c r="A18" s="267" t="s">
        <v>372</v>
      </c>
      <c r="B18" s="262"/>
      <c r="C18" s="262"/>
      <c r="D18" s="262"/>
      <c r="E18" s="262"/>
      <c r="F18" s="262"/>
      <c r="G18" s="262"/>
      <c r="H18" s="262"/>
      <c r="I18" s="262"/>
      <c r="J18" s="262"/>
      <c r="K18" s="262"/>
      <c r="L18" s="262"/>
      <c r="M18" s="262"/>
      <c r="N18" s="262"/>
      <c r="O18" s="262"/>
      <c r="P18" s="262"/>
      <c r="Q18" s="262"/>
      <c r="R18" s="262"/>
      <c r="S18" s="262"/>
      <c r="T18" s="262"/>
      <c r="U18" s="262"/>
      <c r="V18" s="262"/>
      <c r="W18" s="262"/>
      <c r="X18" s="262"/>
      <c r="Y18" s="262"/>
      <c r="Z18" s="262"/>
      <c r="AA18" s="262"/>
      <c r="AB18" s="262"/>
      <c r="AC18" s="262"/>
      <c r="AD18" s="262"/>
      <c r="AE18" s="262"/>
      <c r="AF18" s="262"/>
      <c r="AG18" s="262"/>
      <c r="AH18" s="262"/>
      <c r="AI18" s="262"/>
      <c r="AJ18" s="268"/>
      <c r="AL18" s="255"/>
      <c r="AM18" s="255"/>
      <c r="AN18" s="255"/>
      <c r="AO18" s="255"/>
      <c r="AP18" s="255"/>
      <c r="AQ18" s="255"/>
      <c r="AR18" s="255"/>
      <c r="AS18" s="261"/>
      <c r="AT18" s="255"/>
      <c r="AU18" s="255"/>
      <c r="AV18" s="255"/>
      <c r="AW18" s="255"/>
    </row>
    <row r="19" spans="1:49" ht="25.5" customHeight="1" thickBot="1" x14ac:dyDescent="0.2">
      <c r="A19" s="269"/>
      <c r="B19" s="219" t="s">
        <v>284</v>
      </c>
      <c r="C19" s="869" t="s">
        <v>373</v>
      </c>
      <c r="D19" s="870"/>
      <c r="E19" s="870"/>
      <c r="F19" s="870"/>
      <c r="G19" s="870"/>
      <c r="H19" s="870"/>
      <c r="I19" s="870"/>
      <c r="J19" s="870"/>
      <c r="K19" s="870"/>
      <c r="L19" s="871"/>
      <c r="M19" s="220" t="s">
        <v>284</v>
      </c>
      <c r="N19" s="904" t="s">
        <v>374</v>
      </c>
      <c r="O19" s="905"/>
      <c r="P19" s="905"/>
      <c r="Q19" s="905"/>
      <c r="R19" s="905"/>
      <c r="S19" s="905"/>
      <c r="T19" s="905"/>
      <c r="U19" s="905"/>
      <c r="V19" s="905"/>
      <c r="W19" s="906"/>
      <c r="X19" s="221" t="s">
        <v>284</v>
      </c>
      <c r="Y19" s="907" t="s">
        <v>375</v>
      </c>
      <c r="Z19" s="908"/>
      <c r="AA19" s="908"/>
      <c r="AB19" s="908"/>
      <c r="AC19" s="908"/>
      <c r="AD19" s="908"/>
      <c r="AE19" s="908"/>
      <c r="AF19" s="908"/>
      <c r="AG19" s="908"/>
      <c r="AH19" s="908"/>
      <c r="AI19" s="909"/>
      <c r="AJ19" s="268"/>
      <c r="AS19" s="270"/>
    </row>
    <row r="20" spans="1:49" ht="11.25" customHeight="1" thickBot="1" x14ac:dyDescent="0.2">
      <c r="A20" s="271"/>
      <c r="B20" s="272"/>
      <c r="C20" s="272"/>
      <c r="D20" s="272"/>
      <c r="E20" s="272"/>
      <c r="F20" s="272"/>
      <c r="G20" s="272"/>
      <c r="H20" s="272"/>
      <c r="I20" s="272"/>
      <c r="J20" s="272"/>
      <c r="K20" s="272"/>
      <c r="L20" s="272"/>
      <c r="M20" s="272"/>
      <c r="N20" s="272"/>
      <c r="O20" s="272"/>
      <c r="P20" s="272"/>
      <c r="Q20" s="272"/>
      <c r="R20" s="272"/>
      <c r="S20" s="272"/>
      <c r="T20" s="272"/>
      <c r="U20" s="272"/>
      <c r="V20" s="272"/>
      <c r="W20" s="272"/>
      <c r="X20" s="272"/>
      <c r="Y20" s="272"/>
      <c r="Z20" s="272"/>
      <c r="AA20" s="272"/>
      <c r="AB20" s="272"/>
      <c r="AC20" s="272"/>
      <c r="AD20" s="272"/>
      <c r="AE20" s="272"/>
      <c r="AF20" s="272"/>
      <c r="AG20" s="272"/>
      <c r="AH20" s="272"/>
      <c r="AI20" s="272"/>
      <c r="AJ20" s="273"/>
      <c r="AS20" s="270"/>
    </row>
    <row r="21" spans="1:49" ht="7.5" customHeight="1" x14ac:dyDescent="0.15">
      <c r="A21" s="239"/>
      <c r="B21" s="239"/>
      <c r="C21" s="239"/>
      <c r="D21" s="239"/>
      <c r="E21" s="239"/>
      <c r="F21" s="239"/>
      <c r="G21" s="239"/>
      <c r="H21" s="239"/>
      <c r="I21" s="239"/>
      <c r="J21" s="239"/>
      <c r="K21" s="239"/>
      <c r="L21" s="239"/>
      <c r="M21" s="239"/>
      <c r="N21" s="239"/>
      <c r="O21" s="239"/>
      <c r="P21" s="239"/>
      <c r="Q21" s="239"/>
      <c r="R21" s="239"/>
      <c r="S21" s="239"/>
      <c r="T21" s="239"/>
      <c r="U21" s="239"/>
      <c r="V21" s="239"/>
      <c r="W21" s="239"/>
      <c r="X21" s="239"/>
      <c r="Y21" s="239"/>
      <c r="Z21" s="239"/>
      <c r="AA21" s="239"/>
      <c r="AB21" s="239"/>
      <c r="AC21" s="239"/>
      <c r="AD21" s="239"/>
      <c r="AE21" s="239"/>
      <c r="AF21" s="239"/>
      <c r="AG21" s="239"/>
      <c r="AH21" s="239"/>
      <c r="AI21" s="239"/>
      <c r="AJ21" s="195"/>
      <c r="AK21" s="274"/>
      <c r="AT21" s="270"/>
    </row>
    <row r="22" spans="1:49" ht="22.5" customHeight="1" x14ac:dyDescent="0.15">
      <c r="A22" s="275" t="s">
        <v>129</v>
      </c>
      <c r="B22" s="276"/>
      <c r="C22" s="276"/>
      <c r="D22" s="276"/>
      <c r="E22" s="276"/>
      <c r="F22" s="276"/>
      <c r="G22" s="276"/>
      <c r="H22" s="276"/>
      <c r="I22" s="276"/>
      <c r="J22" s="276"/>
      <c r="K22" s="276"/>
      <c r="L22" s="276"/>
      <c r="M22" s="276"/>
      <c r="N22" s="276"/>
      <c r="O22" s="276"/>
      <c r="P22" s="276"/>
      <c r="Q22" s="276"/>
      <c r="R22" s="276"/>
      <c r="S22" s="276"/>
      <c r="T22" s="276"/>
      <c r="U22" s="276"/>
      <c r="V22" s="276"/>
      <c r="W22" s="276"/>
      <c r="X22" s="276"/>
      <c r="Y22" s="276"/>
      <c r="Z22" s="276"/>
      <c r="AA22" s="276"/>
      <c r="AB22" s="276"/>
      <c r="AC22" s="276"/>
      <c r="AD22" s="276"/>
      <c r="AE22" s="276"/>
      <c r="AF22" s="276"/>
      <c r="AG22" s="276"/>
      <c r="AH22" s="276"/>
      <c r="AI22" s="276"/>
      <c r="AJ22" s="276"/>
      <c r="AK22" s="274"/>
      <c r="AT22" s="270"/>
    </row>
    <row r="23" spans="1:49" ht="12.75" customHeight="1" x14ac:dyDescent="0.15">
      <c r="A23" s="277" t="s">
        <v>70</v>
      </c>
      <c r="B23" s="278" t="s">
        <v>384</v>
      </c>
      <c r="C23" s="276"/>
      <c r="D23" s="276"/>
      <c r="E23" s="276"/>
      <c r="F23" s="276"/>
      <c r="G23" s="276"/>
      <c r="H23" s="276"/>
      <c r="I23" s="276"/>
      <c r="J23" s="276"/>
      <c r="K23" s="276"/>
      <c r="L23" s="276"/>
      <c r="M23" s="276"/>
      <c r="N23" s="276"/>
      <c r="O23" s="276"/>
      <c r="P23" s="276"/>
      <c r="Q23" s="276"/>
      <c r="R23" s="276"/>
      <c r="S23" s="276"/>
      <c r="T23" s="276"/>
      <c r="U23" s="276"/>
      <c r="V23" s="276"/>
      <c r="W23" s="276"/>
      <c r="X23" s="276"/>
      <c r="Y23" s="276"/>
      <c r="Z23" s="276"/>
      <c r="AA23" s="276"/>
      <c r="AB23" s="276"/>
      <c r="AC23" s="276"/>
      <c r="AD23" s="276"/>
      <c r="AE23" s="276"/>
      <c r="AF23" s="276"/>
      <c r="AG23" s="276"/>
      <c r="AH23" s="276"/>
      <c r="AI23" s="276"/>
      <c r="AJ23" s="276"/>
      <c r="AK23" s="274"/>
      <c r="AT23" s="270"/>
    </row>
    <row r="24" spans="1:49" ht="12.75" customHeight="1" x14ac:dyDescent="0.15">
      <c r="A24" s="277" t="s">
        <v>70</v>
      </c>
      <c r="B24" s="278" t="s">
        <v>487</v>
      </c>
      <c r="C24" s="276"/>
      <c r="D24" s="276"/>
      <c r="E24" s="276"/>
      <c r="F24" s="276"/>
      <c r="G24" s="276"/>
      <c r="H24" s="276"/>
      <c r="I24" s="276"/>
      <c r="J24" s="276"/>
      <c r="K24" s="276"/>
      <c r="L24" s="276"/>
      <c r="M24" s="276"/>
      <c r="N24" s="276"/>
      <c r="O24" s="276"/>
      <c r="P24" s="276"/>
      <c r="Q24" s="276"/>
      <c r="R24" s="276"/>
      <c r="S24" s="276"/>
      <c r="T24" s="276"/>
      <c r="U24" s="276"/>
      <c r="V24" s="276"/>
      <c r="W24" s="276"/>
      <c r="X24" s="276"/>
      <c r="Y24" s="276"/>
      <c r="Z24" s="276"/>
      <c r="AA24" s="276"/>
      <c r="AB24" s="276"/>
      <c r="AC24" s="276"/>
      <c r="AD24" s="276"/>
      <c r="AE24" s="276"/>
      <c r="AF24" s="276"/>
      <c r="AG24" s="276"/>
      <c r="AH24" s="276"/>
      <c r="AI24" s="276"/>
      <c r="AJ24" s="276"/>
      <c r="AK24" s="274"/>
      <c r="AT24" s="270"/>
    </row>
    <row r="25" spans="1:49" ht="12.75" customHeight="1" x14ac:dyDescent="0.15">
      <c r="A25" s="279" t="s">
        <v>385</v>
      </c>
      <c r="B25" s="278" t="s">
        <v>389</v>
      </c>
      <c r="C25" s="276"/>
      <c r="D25" s="276"/>
      <c r="E25" s="276"/>
      <c r="F25" s="276"/>
      <c r="G25" s="276"/>
      <c r="H25" s="276"/>
      <c r="I25" s="276"/>
      <c r="J25" s="276"/>
      <c r="K25" s="276"/>
      <c r="L25" s="276"/>
      <c r="M25" s="276"/>
      <c r="N25" s="276"/>
      <c r="O25" s="276"/>
      <c r="P25" s="276"/>
      <c r="Q25" s="276"/>
      <c r="R25" s="276"/>
      <c r="S25" s="276"/>
      <c r="T25" s="276"/>
      <c r="U25" s="276"/>
      <c r="V25" s="276"/>
      <c r="W25" s="276"/>
      <c r="X25" s="276"/>
      <c r="Y25" s="276"/>
      <c r="Z25" s="276"/>
      <c r="AA25" s="276"/>
      <c r="AB25" s="276"/>
      <c r="AC25" s="276"/>
      <c r="AD25" s="276"/>
      <c r="AE25" s="276"/>
      <c r="AF25" s="276"/>
      <c r="AG25" s="276"/>
      <c r="AH25" s="276"/>
      <c r="AI25" s="276"/>
      <c r="AJ25" s="276"/>
      <c r="AK25" s="274"/>
      <c r="AT25" s="270"/>
    </row>
    <row r="26" spans="1:49" ht="12.75" customHeight="1" x14ac:dyDescent="0.15">
      <c r="A26" s="279" t="s">
        <v>386</v>
      </c>
      <c r="B26" s="278" t="s">
        <v>390</v>
      </c>
      <c r="C26" s="276"/>
      <c r="D26" s="276"/>
      <c r="E26" s="276"/>
      <c r="F26" s="276"/>
      <c r="G26" s="276"/>
      <c r="H26" s="276"/>
      <c r="I26" s="276"/>
      <c r="J26" s="276"/>
      <c r="K26" s="276"/>
      <c r="L26" s="276"/>
      <c r="M26" s="276"/>
      <c r="N26" s="276"/>
      <c r="O26" s="276"/>
      <c r="P26" s="276"/>
      <c r="Q26" s="276"/>
      <c r="R26" s="276"/>
      <c r="S26" s="276"/>
      <c r="T26" s="276"/>
      <c r="U26" s="276"/>
      <c r="V26" s="276"/>
      <c r="W26" s="276"/>
      <c r="X26" s="276"/>
      <c r="Y26" s="276"/>
      <c r="Z26" s="276"/>
      <c r="AA26" s="276"/>
      <c r="AB26" s="276"/>
      <c r="AC26" s="276"/>
      <c r="AD26" s="276"/>
      <c r="AE26" s="276"/>
      <c r="AF26" s="276"/>
      <c r="AG26" s="276"/>
      <c r="AH26" s="276"/>
      <c r="AI26" s="276"/>
      <c r="AJ26" s="276"/>
      <c r="AK26" s="274"/>
      <c r="AT26" s="270"/>
    </row>
    <row r="27" spans="1:49" ht="20.25" customHeight="1" x14ac:dyDescent="0.15">
      <c r="A27" s="423" t="s">
        <v>387</v>
      </c>
      <c r="B27" s="895" t="s">
        <v>391</v>
      </c>
      <c r="C27" s="895"/>
      <c r="D27" s="895"/>
      <c r="E27" s="895"/>
      <c r="F27" s="895"/>
      <c r="G27" s="895"/>
      <c r="H27" s="895"/>
      <c r="I27" s="895"/>
      <c r="J27" s="895"/>
      <c r="K27" s="895"/>
      <c r="L27" s="895"/>
      <c r="M27" s="895"/>
      <c r="N27" s="895"/>
      <c r="O27" s="895"/>
      <c r="P27" s="895"/>
      <c r="Q27" s="895"/>
      <c r="R27" s="895"/>
      <c r="S27" s="895"/>
      <c r="T27" s="895"/>
      <c r="U27" s="895"/>
      <c r="V27" s="895"/>
      <c r="W27" s="895"/>
      <c r="X27" s="895"/>
      <c r="Y27" s="895"/>
      <c r="Z27" s="895"/>
      <c r="AA27" s="895"/>
      <c r="AB27" s="895"/>
      <c r="AC27" s="895"/>
      <c r="AD27" s="895"/>
      <c r="AE27" s="895"/>
      <c r="AF27" s="895"/>
      <c r="AG27" s="895"/>
      <c r="AH27" s="895"/>
      <c r="AI27" s="895"/>
      <c r="AJ27" s="895"/>
      <c r="AK27" s="274"/>
      <c r="AT27" s="270"/>
    </row>
    <row r="28" spans="1:49" ht="12.75" customHeight="1" x14ac:dyDescent="0.15">
      <c r="A28" s="279" t="s">
        <v>388</v>
      </c>
      <c r="B28" s="278" t="s">
        <v>392</v>
      </c>
      <c r="C28" s="276"/>
      <c r="D28" s="276"/>
      <c r="E28" s="276"/>
      <c r="F28" s="276"/>
      <c r="G28" s="276"/>
      <c r="H28" s="276"/>
      <c r="I28" s="276"/>
      <c r="J28" s="276"/>
      <c r="K28" s="276"/>
      <c r="L28" s="276"/>
      <c r="M28" s="276"/>
      <c r="N28" s="276"/>
      <c r="O28" s="276"/>
      <c r="P28" s="276"/>
      <c r="Q28" s="276"/>
      <c r="R28" s="276"/>
      <c r="S28" s="276"/>
      <c r="T28" s="276"/>
      <c r="U28" s="276"/>
      <c r="V28" s="276"/>
      <c r="W28" s="276"/>
      <c r="X28" s="276"/>
      <c r="Y28" s="276"/>
      <c r="Z28" s="276"/>
      <c r="AA28" s="276"/>
      <c r="AB28" s="276"/>
      <c r="AC28" s="276"/>
      <c r="AD28" s="276"/>
      <c r="AE28" s="276"/>
      <c r="AF28" s="276"/>
      <c r="AG28" s="276"/>
      <c r="AH28" s="276"/>
      <c r="AI28" s="276"/>
      <c r="AJ28" s="276"/>
      <c r="AK28" s="274"/>
      <c r="AT28" s="270"/>
    </row>
    <row r="29" spans="1:49" ht="5.25" customHeight="1" x14ac:dyDescent="0.15">
      <c r="B29" s="280"/>
      <c r="C29" s="281"/>
      <c r="D29" s="281"/>
      <c r="E29" s="281"/>
      <c r="F29" s="281"/>
      <c r="G29" s="281"/>
      <c r="H29" s="281"/>
      <c r="I29" s="281"/>
      <c r="J29" s="281"/>
      <c r="K29" s="281"/>
      <c r="L29" s="281"/>
      <c r="M29" s="281"/>
      <c r="N29" s="281"/>
      <c r="O29" s="281"/>
      <c r="P29" s="281"/>
      <c r="Q29" s="281"/>
      <c r="R29" s="281"/>
      <c r="S29" s="281"/>
      <c r="T29" s="281"/>
      <c r="U29" s="281"/>
      <c r="V29" s="281"/>
      <c r="W29" s="281"/>
      <c r="X29" s="281"/>
      <c r="Y29" s="281"/>
      <c r="Z29" s="281"/>
      <c r="AA29" s="281"/>
      <c r="AB29" s="281"/>
      <c r="AC29" s="281"/>
      <c r="AD29" s="281"/>
      <c r="AE29" s="281"/>
      <c r="AF29" s="281"/>
      <c r="AG29" s="281"/>
      <c r="AH29" s="281"/>
      <c r="AI29" s="281"/>
      <c r="AJ29" s="195"/>
      <c r="AK29" s="274"/>
      <c r="AT29" s="270"/>
    </row>
    <row r="30" spans="1:49" ht="18.75" customHeight="1" x14ac:dyDescent="0.15">
      <c r="A30" s="282" t="s">
        <v>282</v>
      </c>
      <c r="B30" s="280"/>
      <c r="C30" s="281"/>
      <c r="D30" s="281"/>
      <c r="E30" s="281"/>
      <c r="F30" s="281"/>
      <c r="G30" s="281"/>
      <c r="H30" s="281"/>
      <c r="I30" s="281"/>
      <c r="J30" s="281"/>
      <c r="K30" s="281"/>
      <c r="L30" s="281"/>
      <c r="M30" s="281"/>
      <c r="N30" s="281"/>
      <c r="O30" s="281"/>
      <c r="P30" s="281"/>
      <c r="Q30" s="281"/>
      <c r="R30" s="281"/>
      <c r="S30" s="281"/>
      <c r="T30" s="281"/>
      <c r="U30" s="281"/>
      <c r="V30" s="281"/>
      <c r="W30" s="281"/>
      <c r="X30" s="281"/>
      <c r="Y30" s="281"/>
      <c r="Z30" s="281"/>
      <c r="AA30" s="281"/>
      <c r="AB30" s="281"/>
      <c r="AC30" s="281"/>
      <c r="AD30" s="281"/>
      <c r="AE30" s="281"/>
      <c r="AF30" s="281"/>
      <c r="AG30" s="281"/>
      <c r="AH30" s="281"/>
      <c r="AI30" s="281"/>
      <c r="AJ30" s="195"/>
      <c r="AK30" s="274"/>
      <c r="AT30" s="270"/>
    </row>
    <row r="31" spans="1:49" ht="18.75" customHeight="1" x14ac:dyDescent="0.15">
      <c r="A31" s="967" t="s">
        <v>292</v>
      </c>
      <c r="B31" s="968"/>
      <c r="C31" s="968"/>
      <c r="D31" s="968"/>
      <c r="E31" s="968"/>
      <c r="F31" s="968"/>
      <c r="G31" s="968"/>
      <c r="H31" s="968"/>
      <c r="I31" s="968"/>
      <c r="J31" s="968"/>
      <c r="K31" s="968"/>
      <c r="L31" s="968"/>
      <c r="M31" s="968"/>
      <c r="N31" s="968"/>
      <c r="O31" s="968"/>
      <c r="P31" s="968"/>
      <c r="Q31" s="968"/>
      <c r="R31" s="968"/>
      <c r="S31" s="968"/>
      <c r="T31" s="968"/>
      <c r="U31" s="968"/>
      <c r="V31" s="969"/>
      <c r="W31" s="281"/>
      <c r="X31" s="281"/>
      <c r="Y31" s="281"/>
      <c r="Z31" s="281"/>
      <c r="AA31" s="281"/>
      <c r="AB31" s="281"/>
      <c r="AC31" s="281"/>
      <c r="AD31" s="281"/>
      <c r="AE31" s="281"/>
      <c r="AF31" s="281"/>
      <c r="AG31" s="281"/>
      <c r="AH31" s="281"/>
      <c r="AI31" s="281"/>
      <c r="AJ31" s="195"/>
      <c r="AK31" s="274"/>
      <c r="AT31" s="270"/>
    </row>
    <row r="32" spans="1:49" ht="26.25" customHeight="1" x14ac:dyDescent="0.15">
      <c r="A32" s="283" t="s">
        <v>9</v>
      </c>
      <c r="B32" s="954" t="s">
        <v>220</v>
      </c>
      <c r="C32" s="954"/>
      <c r="D32" s="923">
        <f>IF(V4=0,"",V4)</f>
        <v>5</v>
      </c>
      <c r="E32" s="923"/>
      <c r="F32" s="284" t="s">
        <v>221</v>
      </c>
      <c r="G32" s="285"/>
      <c r="H32" s="285"/>
      <c r="I32" s="285"/>
      <c r="J32" s="285"/>
      <c r="K32" s="285"/>
      <c r="L32" s="285"/>
      <c r="M32" s="285"/>
      <c r="N32" s="285"/>
      <c r="O32" s="286"/>
      <c r="P32" s="957">
        <f>SUM(P37,W37,AD37)</f>
        <v>52996272</v>
      </c>
      <c r="Q32" s="958"/>
      <c r="R32" s="958"/>
      <c r="S32" s="958"/>
      <c r="T32" s="958"/>
      <c r="U32" s="959"/>
      <c r="V32" s="287" t="s">
        <v>1</v>
      </c>
      <c r="W32" s="281"/>
      <c r="X32" s="281"/>
      <c r="Y32" s="281"/>
      <c r="Z32" s="281"/>
      <c r="AA32" s="281"/>
      <c r="AB32" s="281"/>
      <c r="AC32" s="281"/>
      <c r="AD32" s="281"/>
      <c r="AE32" s="281"/>
      <c r="AF32" s="281"/>
      <c r="AG32" s="281"/>
      <c r="AH32" s="281"/>
      <c r="AI32" s="281"/>
      <c r="AJ32" s="195"/>
      <c r="AK32" s="274"/>
      <c r="AT32" s="270"/>
    </row>
    <row r="33" spans="1:73" ht="30" customHeight="1" x14ac:dyDescent="0.15">
      <c r="A33" s="283" t="s">
        <v>10</v>
      </c>
      <c r="B33" s="828" t="s">
        <v>414</v>
      </c>
      <c r="C33" s="955"/>
      <c r="D33" s="955"/>
      <c r="E33" s="955"/>
      <c r="F33" s="955"/>
      <c r="G33" s="955"/>
      <c r="H33" s="955"/>
      <c r="I33" s="955"/>
      <c r="J33" s="955"/>
      <c r="K33" s="955"/>
      <c r="L33" s="955"/>
      <c r="M33" s="955"/>
      <c r="N33" s="955"/>
      <c r="O33" s="956"/>
      <c r="P33" s="957">
        <f>SUM(P38,W38,AD38)</f>
        <v>57240000</v>
      </c>
      <c r="Q33" s="958"/>
      <c r="R33" s="958"/>
      <c r="S33" s="958"/>
      <c r="T33" s="958"/>
      <c r="U33" s="959"/>
      <c r="V33" s="288" t="s">
        <v>1</v>
      </c>
      <c r="W33" s="281"/>
      <c r="X33" s="281"/>
      <c r="Y33" s="281"/>
      <c r="Z33" s="281"/>
      <c r="AA33" s="281"/>
      <c r="AB33" s="281"/>
      <c r="AC33" s="281"/>
      <c r="AD33" s="281"/>
      <c r="AE33" s="281"/>
      <c r="AF33" s="281"/>
      <c r="AG33" s="281"/>
      <c r="AH33" s="281"/>
      <c r="AI33" s="281"/>
      <c r="AJ33" s="195"/>
      <c r="AK33" s="274"/>
      <c r="AT33" s="270"/>
    </row>
    <row r="34" spans="1:73" ht="10.5" customHeight="1" x14ac:dyDescent="0.15">
      <c r="A34" s="239"/>
      <c r="B34" s="280"/>
      <c r="C34" s="281"/>
      <c r="D34" s="281"/>
      <c r="E34" s="281"/>
      <c r="F34" s="281"/>
      <c r="G34" s="281"/>
      <c r="H34" s="281"/>
      <c r="I34" s="281"/>
      <c r="J34" s="281"/>
      <c r="K34" s="281"/>
      <c r="L34" s="281"/>
      <c r="M34" s="281"/>
      <c r="N34" s="281"/>
      <c r="O34" s="281"/>
      <c r="P34" s="281"/>
      <c r="Q34" s="281"/>
      <c r="R34" s="281"/>
      <c r="S34" s="281"/>
      <c r="T34" s="281"/>
      <c r="U34" s="281"/>
      <c r="V34" s="281"/>
      <c r="W34" s="281"/>
      <c r="X34" s="281"/>
      <c r="Y34" s="281"/>
      <c r="Z34" s="281"/>
      <c r="AA34" s="281"/>
      <c r="AB34" s="281"/>
      <c r="AC34" s="281"/>
      <c r="AD34" s="281"/>
      <c r="AE34" s="281"/>
      <c r="AF34" s="281"/>
      <c r="AG34" s="281"/>
      <c r="AH34" s="281"/>
      <c r="AI34" s="281"/>
      <c r="AJ34" s="195"/>
      <c r="AK34" s="274"/>
      <c r="AT34" s="270"/>
    </row>
    <row r="35" spans="1:73" ht="20.25" customHeight="1" thickBot="1" x14ac:dyDescent="0.2">
      <c r="A35" s="289" t="s">
        <v>283</v>
      </c>
      <c r="B35" s="280"/>
      <c r="C35" s="281"/>
      <c r="D35" s="281"/>
      <c r="E35" s="281"/>
      <c r="F35" s="281"/>
      <c r="G35" s="281"/>
      <c r="H35" s="281"/>
      <c r="I35" s="281"/>
      <c r="J35" s="281"/>
      <c r="K35" s="281"/>
      <c r="L35" s="281"/>
      <c r="M35" s="281"/>
      <c r="N35" s="281"/>
      <c r="O35" s="281"/>
      <c r="P35" s="281"/>
      <c r="Q35" s="281"/>
      <c r="R35" s="281"/>
      <c r="S35" s="281"/>
      <c r="T35" s="281"/>
      <c r="U35" s="281"/>
      <c r="V35" s="290" t="s">
        <v>306</v>
      </c>
      <c r="W35" s="291"/>
      <c r="X35" s="291"/>
      <c r="Y35" s="291"/>
      <c r="Z35" s="292"/>
      <c r="AA35" s="292"/>
      <c r="AB35" s="293"/>
      <c r="AC35" s="290" t="s">
        <v>307</v>
      </c>
      <c r="AD35" s="291"/>
      <c r="AE35" s="291"/>
      <c r="AF35" s="291"/>
      <c r="AG35" s="291"/>
      <c r="AH35" s="291"/>
      <c r="AI35" s="292"/>
      <c r="AJ35" s="290" t="s">
        <v>308</v>
      </c>
      <c r="AK35" s="274"/>
      <c r="AT35" s="270"/>
    </row>
    <row r="36" spans="1:73" ht="18.75" customHeight="1" thickBot="1" x14ac:dyDescent="0.2">
      <c r="A36" s="960"/>
      <c r="B36" s="961"/>
      <c r="C36" s="961"/>
      <c r="D36" s="961"/>
      <c r="E36" s="961"/>
      <c r="F36" s="961"/>
      <c r="G36" s="961"/>
      <c r="H36" s="961"/>
      <c r="I36" s="961"/>
      <c r="J36" s="961"/>
      <c r="K36" s="961"/>
      <c r="L36" s="961"/>
      <c r="M36" s="961"/>
      <c r="N36" s="961"/>
      <c r="O36" s="962"/>
      <c r="P36" s="963" t="s">
        <v>222</v>
      </c>
      <c r="Q36" s="964"/>
      <c r="R36" s="964"/>
      <c r="S36" s="964"/>
      <c r="T36" s="964"/>
      <c r="U36" s="965"/>
      <c r="V36" s="294" t="str">
        <f>IF(B19="○", IF(P37="","",IF(P38="","",IF(P38&gt;P37,"○","☓"))),"")</f>
        <v>○</v>
      </c>
      <c r="W36" s="966" t="s">
        <v>223</v>
      </c>
      <c r="X36" s="964"/>
      <c r="Y36" s="964"/>
      <c r="Z36" s="964"/>
      <c r="AA36" s="964"/>
      <c r="AB36" s="965"/>
      <c r="AC36" s="294" t="str">
        <f>IF(M19="○", IF(W37="","",IF(W38="","",IF(W38&gt;W37,"○","☓"))),"")</f>
        <v>○</v>
      </c>
      <c r="AD36" s="966" t="s">
        <v>217</v>
      </c>
      <c r="AE36" s="964"/>
      <c r="AF36" s="964"/>
      <c r="AG36" s="964"/>
      <c r="AH36" s="964"/>
      <c r="AI36" s="965"/>
      <c r="AJ36" s="294" t="str">
        <f>IF(X19="○", IF(AD37="","",IF(AD38="","",IF(AD38&gt;AD37,"○","☓"))),"")</f>
        <v>○</v>
      </c>
      <c r="AL36" s="1085" t="s">
        <v>416</v>
      </c>
      <c r="AM36" s="1085"/>
      <c r="AN36" s="1085"/>
      <c r="AO36" s="1085"/>
      <c r="AP36" s="1085"/>
      <c r="AQ36" s="1085"/>
      <c r="AR36" s="1085"/>
      <c r="AS36" s="1085"/>
      <c r="AT36" s="1085"/>
      <c r="AU36" s="1085"/>
      <c r="AV36" s="1086"/>
    </row>
    <row r="37" spans="1:73" ht="26.25" customHeight="1" thickBot="1" x14ac:dyDescent="0.2">
      <c r="A37" s="283" t="s">
        <v>9</v>
      </c>
      <c r="B37" s="954" t="s">
        <v>220</v>
      </c>
      <c r="C37" s="954"/>
      <c r="D37" s="923">
        <f>IF(V4=0,"",V4)</f>
        <v>5</v>
      </c>
      <c r="E37" s="923"/>
      <c r="F37" s="284" t="s">
        <v>221</v>
      </c>
      <c r="G37" s="285"/>
      <c r="H37" s="285"/>
      <c r="I37" s="285"/>
      <c r="J37" s="285"/>
      <c r="K37" s="285"/>
      <c r="L37" s="285"/>
      <c r="M37" s="285"/>
      <c r="N37" s="285"/>
      <c r="O37" s="286"/>
      <c r="P37" s="1117">
        <f>IF('別紙様式2-2 個表_処遇'!O5="","",'別紙様式2-2 個表_処遇'!O5)</f>
        <v>36881244</v>
      </c>
      <c r="Q37" s="1118"/>
      <c r="R37" s="1118"/>
      <c r="S37" s="1118"/>
      <c r="T37" s="1118"/>
      <c r="U37" s="1118"/>
      <c r="V37" s="295" t="s">
        <v>1</v>
      </c>
      <c r="W37" s="1016">
        <f>IF('別紙様式2-3 個表_特定'!O5="","",'別紙様式2-3 個表_特定'!O5)</f>
        <v>9363828</v>
      </c>
      <c r="X37" s="1017"/>
      <c r="Y37" s="1017"/>
      <c r="Z37" s="1017"/>
      <c r="AA37" s="1017"/>
      <c r="AB37" s="1017"/>
      <c r="AC37" s="295" t="s">
        <v>1</v>
      </c>
      <c r="AD37" s="1016">
        <f>IF('別紙様式2-4 個表_ベースアップ'!O5="","",'別紙様式2-4 個表_ベースアップ'!O5)</f>
        <v>6751200</v>
      </c>
      <c r="AE37" s="1017"/>
      <c r="AF37" s="1017"/>
      <c r="AG37" s="1017"/>
      <c r="AH37" s="1017"/>
      <c r="AI37" s="1017"/>
      <c r="AJ37" s="296" t="s">
        <v>1</v>
      </c>
      <c r="AL37" s="255"/>
    </row>
    <row r="38" spans="1:73" ht="30" customHeight="1" thickBot="1" x14ac:dyDescent="0.2">
      <c r="A38" s="283" t="s">
        <v>10</v>
      </c>
      <c r="B38" s="828" t="s">
        <v>415</v>
      </c>
      <c r="C38" s="955"/>
      <c r="D38" s="955"/>
      <c r="E38" s="955"/>
      <c r="F38" s="955"/>
      <c r="G38" s="955"/>
      <c r="H38" s="955"/>
      <c r="I38" s="955"/>
      <c r="J38" s="955"/>
      <c r="K38" s="955"/>
      <c r="L38" s="955"/>
      <c r="M38" s="955"/>
      <c r="N38" s="955"/>
      <c r="O38" s="955"/>
      <c r="P38" s="1018">
        <v>37800000</v>
      </c>
      <c r="Q38" s="1019"/>
      <c r="R38" s="1019"/>
      <c r="S38" s="1019"/>
      <c r="T38" s="1019"/>
      <c r="U38" s="1020"/>
      <c r="V38" s="297" t="s">
        <v>1</v>
      </c>
      <c r="W38" s="1021">
        <v>10800000</v>
      </c>
      <c r="X38" s="1022"/>
      <c r="Y38" s="1022"/>
      <c r="Z38" s="1022"/>
      <c r="AA38" s="1022"/>
      <c r="AB38" s="1023"/>
      <c r="AC38" s="297" t="s">
        <v>1</v>
      </c>
      <c r="AD38" s="889">
        <f>S139+S142</f>
        <v>8640000</v>
      </c>
      <c r="AE38" s="890"/>
      <c r="AF38" s="890"/>
      <c r="AG38" s="890"/>
      <c r="AH38" s="890"/>
      <c r="AI38" s="891"/>
      <c r="AJ38" s="298" t="s">
        <v>1</v>
      </c>
    </row>
    <row r="39" spans="1:73" ht="6.75" customHeight="1" x14ac:dyDescent="0.15">
      <c r="A39" s="299"/>
      <c r="B39" s="299"/>
      <c r="C39" s="299"/>
      <c r="D39" s="299"/>
      <c r="E39" s="299"/>
      <c r="F39" s="299"/>
      <c r="G39" s="299"/>
      <c r="H39" s="299"/>
      <c r="I39" s="299"/>
      <c r="J39" s="299"/>
      <c r="K39" s="299"/>
      <c r="L39" s="299"/>
      <c r="M39" s="299"/>
      <c r="N39" s="299"/>
      <c r="O39" s="299"/>
      <c r="P39" s="299"/>
      <c r="Q39" s="299"/>
      <c r="R39" s="299"/>
      <c r="S39" s="299"/>
      <c r="T39" s="299"/>
      <c r="U39" s="299"/>
      <c r="V39" s="299"/>
      <c r="W39" s="299"/>
      <c r="X39" s="299"/>
      <c r="Y39" s="299"/>
      <c r="Z39" s="299"/>
      <c r="AA39" s="299"/>
      <c r="AB39" s="299"/>
      <c r="AC39" s="299"/>
      <c r="AD39" s="299"/>
      <c r="AE39" s="299"/>
      <c r="AF39" s="299"/>
      <c r="AG39" s="299"/>
      <c r="AH39" s="299"/>
      <c r="AI39" s="299"/>
      <c r="AJ39" s="299"/>
    </row>
    <row r="40" spans="1:73" x14ac:dyDescent="0.15">
      <c r="A40" s="300" t="s">
        <v>69</v>
      </c>
    </row>
    <row r="41" spans="1:73" ht="12.75" customHeight="1" x14ac:dyDescent="0.15">
      <c r="A41" s="279" t="s">
        <v>70</v>
      </c>
      <c r="B41" s="300" t="s">
        <v>396</v>
      </c>
    </row>
    <row r="42" spans="1:73" ht="12.75" customHeight="1" x14ac:dyDescent="0.15">
      <c r="A42" s="279" t="s">
        <v>70</v>
      </c>
      <c r="B42" s="300" t="s">
        <v>397</v>
      </c>
    </row>
    <row r="43" spans="1:73" ht="12.75" customHeight="1" x14ac:dyDescent="0.15">
      <c r="A43" s="279" t="s">
        <v>70</v>
      </c>
      <c r="B43" s="300" t="s">
        <v>395</v>
      </c>
    </row>
    <row r="44" spans="1:73" ht="12.75" customHeight="1" x14ac:dyDescent="0.15">
      <c r="A44" s="279" t="s">
        <v>70</v>
      </c>
      <c r="B44" s="300" t="s">
        <v>393</v>
      </c>
    </row>
    <row r="45" spans="1:73" ht="9" customHeight="1" x14ac:dyDescent="0.15">
      <c r="A45" s="301"/>
      <c r="B45" s="302"/>
      <c r="C45" s="302"/>
      <c r="D45" s="302"/>
      <c r="E45" s="302"/>
      <c r="F45" s="302"/>
      <c r="G45" s="302"/>
      <c r="H45" s="302"/>
      <c r="I45" s="302"/>
      <c r="J45" s="302"/>
      <c r="K45" s="302"/>
      <c r="L45" s="302"/>
      <c r="M45" s="302"/>
      <c r="N45" s="302"/>
      <c r="O45" s="302"/>
      <c r="P45" s="302"/>
      <c r="Q45" s="302"/>
      <c r="R45" s="302"/>
      <c r="S45" s="302"/>
      <c r="T45" s="302"/>
      <c r="U45" s="302"/>
      <c r="V45" s="302"/>
      <c r="W45" s="302"/>
      <c r="X45" s="302"/>
      <c r="Y45" s="302"/>
      <c r="Z45" s="302"/>
      <c r="AA45" s="302"/>
      <c r="AB45" s="302"/>
      <c r="AC45" s="302"/>
      <c r="AD45" s="302"/>
      <c r="AE45" s="302"/>
      <c r="AF45" s="302"/>
      <c r="AG45" s="302"/>
      <c r="AH45" s="302"/>
      <c r="AI45" s="302"/>
      <c r="AJ45" s="302"/>
    </row>
    <row r="46" spans="1:73" ht="18" customHeight="1" x14ac:dyDescent="0.15">
      <c r="A46" s="303" t="s">
        <v>471</v>
      </c>
      <c r="B46" s="304"/>
      <c r="C46" s="242"/>
      <c r="D46" s="242"/>
      <c r="E46" s="242"/>
      <c r="F46" s="242"/>
      <c r="G46" s="242"/>
      <c r="H46" s="242"/>
      <c r="I46" s="242"/>
      <c r="J46" s="242"/>
      <c r="K46" s="242"/>
      <c r="L46" s="242"/>
      <c r="M46" s="242"/>
      <c r="N46" s="242"/>
      <c r="O46" s="242"/>
      <c r="P46" s="242"/>
      <c r="Q46" s="242"/>
      <c r="R46" s="242"/>
      <c r="S46" s="242"/>
      <c r="T46" s="242"/>
      <c r="U46" s="242"/>
      <c r="V46" s="242"/>
      <c r="W46" s="281"/>
      <c r="X46" s="281"/>
      <c r="Y46" s="281"/>
      <c r="Z46" s="281"/>
      <c r="AA46" s="281"/>
      <c r="AB46" s="281"/>
      <c r="AC46" s="281"/>
      <c r="AD46" s="281"/>
      <c r="AE46" s="281"/>
      <c r="AF46" s="281"/>
      <c r="AG46" s="281"/>
      <c r="AH46" s="281"/>
      <c r="AI46" s="281"/>
      <c r="AJ46" s="195"/>
      <c r="AK46" s="274"/>
      <c r="AT46" s="270"/>
    </row>
    <row r="47" spans="1:73" ht="14.25" customHeight="1" thickBot="1" x14ac:dyDescent="0.2">
      <c r="A47" s="279" t="s">
        <v>70</v>
      </c>
      <c r="B47" s="300" t="s">
        <v>394</v>
      </c>
      <c r="AJ47" s="240"/>
      <c r="AK47" s="274"/>
      <c r="AL47" s="305"/>
      <c r="AM47" s="305"/>
      <c r="AN47" s="305"/>
      <c r="AO47" s="305"/>
      <c r="AP47" s="305"/>
      <c r="AQ47" s="305"/>
      <c r="AR47" s="305"/>
      <c r="AS47" s="305"/>
      <c r="AT47" s="305"/>
      <c r="AU47" s="305"/>
      <c r="AV47" s="305"/>
      <c r="AW47" s="305"/>
      <c r="AX47" s="306"/>
      <c r="AY47" s="306"/>
      <c r="AZ47" s="306"/>
      <c r="BA47" s="306"/>
      <c r="BB47" s="306"/>
      <c r="BC47" s="306"/>
      <c r="BD47" s="306"/>
      <c r="BE47" s="306"/>
      <c r="BF47" s="306"/>
      <c r="BG47" s="306"/>
      <c r="BH47" s="306"/>
      <c r="BI47" s="306"/>
      <c r="BJ47" s="306"/>
      <c r="BK47" s="306"/>
      <c r="BL47" s="306"/>
      <c r="BM47" s="306"/>
      <c r="BN47" s="306"/>
      <c r="BO47" s="306"/>
      <c r="BP47" s="306"/>
      <c r="BQ47" s="306"/>
      <c r="BR47" s="306"/>
      <c r="BS47" s="306"/>
      <c r="BT47" s="306"/>
      <c r="BU47" s="306"/>
    </row>
    <row r="48" spans="1:73" ht="27" customHeight="1" thickBot="1" x14ac:dyDescent="0.2">
      <c r="A48" s="874" t="b">
        <v>1</v>
      </c>
      <c r="B48" s="875"/>
      <c r="C48" s="872" t="s">
        <v>309</v>
      </c>
      <c r="D48" s="872"/>
      <c r="E48" s="872"/>
      <c r="F48" s="872"/>
      <c r="G48" s="872"/>
      <c r="H48" s="872"/>
      <c r="I48" s="872"/>
      <c r="J48" s="872"/>
      <c r="K48" s="872"/>
      <c r="L48" s="872"/>
      <c r="M48" s="872"/>
      <c r="N48" s="872"/>
      <c r="O48" s="872"/>
      <c r="P48" s="872"/>
      <c r="Q48" s="872"/>
      <c r="R48" s="872"/>
      <c r="S48" s="872"/>
      <c r="T48" s="872"/>
      <c r="U48" s="872"/>
      <c r="V48" s="873"/>
      <c r="W48" s="281" t="s">
        <v>291</v>
      </c>
      <c r="X48" s="294" t="str">
        <f>IF(A48="","",IF(A48=TRUE,"○","×"))</f>
        <v>○</v>
      </c>
      <c r="Y48" s="307" t="s">
        <v>293</v>
      </c>
      <c r="Z48" s="281"/>
      <c r="AA48" s="281"/>
      <c r="AB48" s="281"/>
      <c r="AC48" s="281"/>
      <c r="AD48" s="281"/>
      <c r="AE48" s="281"/>
      <c r="AF48" s="281"/>
      <c r="AG48" s="281"/>
      <c r="AH48" s="281"/>
      <c r="AI48" s="281"/>
      <c r="AJ48" s="195"/>
      <c r="AK48" s="274"/>
      <c r="AL48" s="1085" t="s">
        <v>466</v>
      </c>
      <c r="AM48" s="1085"/>
      <c r="AN48" s="1085"/>
      <c r="AO48" s="1085"/>
      <c r="AP48" s="1085"/>
      <c r="AQ48" s="1085"/>
      <c r="AR48" s="1085"/>
      <c r="AS48" s="1085"/>
      <c r="AT48" s="1085"/>
      <c r="AU48" s="1085"/>
      <c r="AV48" s="1086"/>
      <c r="AZ48" s="308"/>
    </row>
    <row r="49" spans="1:52" ht="3.75" customHeight="1" x14ac:dyDescent="0.15">
      <c r="A49" s="281"/>
      <c r="B49" s="281"/>
      <c r="C49" s="281"/>
      <c r="D49" s="281"/>
      <c r="E49" s="281"/>
      <c r="F49" s="281"/>
      <c r="G49" s="281"/>
      <c r="H49" s="281"/>
      <c r="I49" s="281"/>
      <c r="J49" s="281"/>
      <c r="K49" s="281"/>
      <c r="L49" s="281"/>
      <c r="M49" s="281"/>
      <c r="N49" s="281"/>
      <c r="O49" s="281"/>
      <c r="P49" s="281"/>
      <c r="Q49" s="281"/>
      <c r="R49" s="281"/>
      <c r="S49" s="281"/>
      <c r="T49" s="281"/>
      <c r="U49" s="281"/>
      <c r="V49" s="281"/>
      <c r="W49" s="281"/>
      <c r="X49" s="281"/>
      <c r="Y49" s="281"/>
      <c r="Z49" s="281"/>
      <c r="AA49" s="281"/>
      <c r="AB49" s="281"/>
      <c r="AC49" s="281"/>
      <c r="AD49" s="281"/>
      <c r="AE49" s="281"/>
      <c r="AF49" s="281"/>
      <c r="AG49" s="281"/>
      <c r="AH49" s="281"/>
      <c r="AI49" s="281"/>
      <c r="AJ49" s="195"/>
      <c r="AK49" s="274"/>
      <c r="AL49" s="683"/>
      <c r="AM49" s="683"/>
      <c r="AN49" s="683"/>
      <c r="AO49" s="683"/>
      <c r="AP49" s="683"/>
      <c r="AQ49" s="683"/>
      <c r="AR49" s="683"/>
      <c r="AS49" s="683"/>
      <c r="AT49" s="683"/>
      <c r="AU49" s="683"/>
      <c r="AV49" s="683"/>
      <c r="AZ49" s="308"/>
    </row>
    <row r="50" spans="1:52" ht="69.75" customHeight="1" x14ac:dyDescent="0.15">
      <c r="A50" s="834" t="s">
        <v>475</v>
      </c>
      <c r="B50" s="834"/>
      <c r="C50" s="834"/>
      <c r="D50" s="834"/>
      <c r="E50" s="834"/>
      <c r="F50" s="834"/>
      <c r="G50" s="834"/>
      <c r="H50" s="834"/>
      <c r="I50" s="834"/>
      <c r="J50" s="834"/>
      <c r="K50" s="834"/>
      <c r="L50" s="834"/>
      <c r="M50" s="834"/>
      <c r="N50" s="834"/>
      <c r="O50" s="834"/>
      <c r="P50" s="834"/>
      <c r="Q50" s="834"/>
      <c r="R50" s="834"/>
      <c r="S50" s="834"/>
      <c r="T50" s="834"/>
      <c r="U50" s="834"/>
      <c r="V50" s="834"/>
      <c r="W50" s="834"/>
      <c r="X50" s="834"/>
      <c r="Y50" s="834"/>
      <c r="Z50" s="834"/>
      <c r="AA50" s="834"/>
      <c r="AB50" s="834"/>
      <c r="AC50" s="834"/>
      <c r="AD50" s="834"/>
      <c r="AE50" s="834"/>
      <c r="AF50" s="834"/>
      <c r="AG50" s="834"/>
      <c r="AH50" s="834"/>
      <c r="AI50" s="834"/>
      <c r="AJ50" s="834"/>
      <c r="AK50" s="274"/>
      <c r="AZ50" s="308"/>
    </row>
    <row r="51" spans="1:52" ht="28.5" customHeight="1" x14ac:dyDescent="0.15">
      <c r="A51" s="309" t="s">
        <v>430</v>
      </c>
      <c r="B51" s="280"/>
      <c r="C51" s="281"/>
      <c r="D51" s="281"/>
      <c r="E51" s="281"/>
      <c r="F51" s="281"/>
      <c r="G51" s="281"/>
      <c r="H51" s="281"/>
      <c r="I51" s="281"/>
      <c r="J51" s="281"/>
      <c r="K51" s="281"/>
      <c r="L51" s="281"/>
      <c r="M51" s="281"/>
      <c r="N51" s="281"/>
      <c r="O51" s="281"/>
      <c r="P51" s="281"/>
      <c r="Q51" s="281"/>
      <c r="R51" s="281"/>
      <c r="S51" s="281"/>
      <c r="T51" s="281"/>
      <c r="U51" s="281"/>
      <c r="V51" s="281"/>
      <c r="W51" s="281"/>
      <c r="X51" s="281"/>
      <c r="Y51" s="281"/>
      <c r="Z51" s="281"/>
      <c r="AA51" s="281"/>
      <c r="AB51" s="281"/>
      <c r="AC51" s="281"/>
      <c r="AD51" s="281"/>
      <c r="AE51" s="281"/>
      <c r="AF51" s="281"/>
      <c r="AG51" s="281"/>
      <c r="AH51" s="281"/>
      <c r="AI51" s="281"/>
      <c r="AJ51" s="195"/>
      <c r="AK51" s="274"/>
      <c r="AZ51" s="308"/>
    </row>
    <row r="52" spans="1:52" ht="18" customHeight="1" thickBot="1" x14ac:dyDescent="0.2">
      <c r="A52" s="282" t="s">
        <v>324</v>
      </c>
      <c r="B52" s="280"/>
      <c r="C52" s="281"/>
      <c r="D52" s="281"/>
      <c r="E52" s="281"/>
      <c r="F52" s="281"/>
      <c r="G52" s="281"/>
      <c r="H52" s="281"/>
      <c r="I52" s="281"/>
      <c r="J52" s="281"/>
      <c r="K52" s="281"/>
      <c r="L52" s="281"/>
      <c r="M52" s="281"/>
      <c r="N52" s="281"/>
      <c r="O52" s="281"/>
      <c r="P52" s="281"/>
      <c r="Q52" s="281"/>
      <c r="R52" s="281"/>
      <c r="S52" s="281"/>
      <c r="T52" s="281"/>
      <c r="U52" s="281"/>
      <c r="V52" s="281"/>
      <c r="W52" s="281"/>
      <c r="X52" s="281"/>
      <c r="Y52" s="281"/>
      <c r="Z52" s="281"/>
      <c r="AA52" s="281"/>
      <c r="AB52" s="281"/>
      <c r="AC52" s="281"/>
      <c r="AD52" s="281"/>
      <c r="AE52" s="281"/>
      <c r="AF52" s="281"/>
      <c r="AG52" s="281"/>
      <c r="AH52" s="281"/>
      <c r="AI52" s="281"/>
      <c r="AJ52" s="195"/>
      <c r="AK52" s="274"/>
      <c r="AZ52" s="308"/>
    </row>
    <row r="53" spans="1:52" ht="22.5" customHeight="1" thickBot="1" x14ac:dyDescent="0.2">
      <c r="A53" s="310" t="s">
        <v>277</v>
      </c>
      <c r="B53" s="311"/>
      <c r="C53" s="312"/>
      <c r="D53" s="312"/>
      <c r="E53" s="312"/>
      <c r="F53" s="312"/>
      <c r="G53" s="312"/>
      <c r="H53" s="312"/>
      <c r="I53" s="312"/>
      <c r="J53" s="312"/>
      <c r="K53" s="312"/>
      <c r="L53" s="313"/>
      <c r="M53" s="314"/>
      <c r="N53" s="314"/>
      <c r="O53" s="314"/>
      <c r="P53" s="314"/>
      <c r="Q53" s="314"/>
      <c r="R53" s="314"/>
      <c r="S53" s="1010">
        <f>P38</f>
        <v>37800000</v>
      </c>
      <c r="T53" s="1011"/>
      <c r="U53" s="1011"/>
      <c r="V53" s="1011"/>
      <c r="W53" s="1011"/>
      <c r="X53" s="315" t="s">
        <v>1</v>
      </c>
      <c r="Y53" s="281"/>
      <c r="Z53" s="281"/>
      <c r="AA53" s="281"/>
      <c r="AB53" s="281"/>
      <c r="AC53" s="281"/>
      <c r="AD53" s="281"/>
      <c r="AE53" s="281"/>
      <c r="AF53" s="281"/>
      <c r="AG53" s="281"/>
      <c r="AH53" s="281"/>
      <c r="AI53" s="281"/>
      <c r="AJ53" s="316" t="str">
        <f>IF(B19="○",IF(AND(AND(P54&lt;&gt;"",S54&lt;&gt;"",Z54&lt;&gt;"",AC54&lt;&gt;""),OR(E55=TRUE,I55=TRUE,O55=TRUE,V55=TRUE,AND(Z55=TRUE,AD55&lt;&gt;"")),OR(E57=TRUE,L57=TRUE,AND(S57=TRUE,X57&lt;&gt;"")),AND(E59&lt;&gt;"",O61&lt;&gt;"",R61&lt;&gt;""),OR(V61=TRUE,Z61=TRUE)),"○","×"),"")</f>
        <v>○</v>
      </c>
      <c r="AK53" s="274"/>
      <c r="AL53" s="950" t="s">
        <v>423</v>
      </c>
      <c r="AM53" s="1085"/>
      <c r="AN53" s="1085"/>
      <c r="AO53" s="1085"/>
      <c r="AP53" s="1085"/>
      <c r="AQ53" s="1085"/>
      <c r="AR53" s="1085"/>
      <c r="AS53" s="1085"/>
      <c r="AT53" s="1085"/>
      <c r="AU53" s="1085"/>
      <c r="AV53" s="1086"/>
      <c r="AZ53" s="308"/>
    </row>
    <row r="54" spans="1:52" ht="21.75" customHeight="1" thickBot="1" x14ac:dyDescent="0.2">
      <c r="A54" s="317" t="s">
        <v>276</v>
      </c>
      <c r="B54" s="318"/>
      <c r="C54" s="318"/>
      <c r="D54" s="318"/>
      <c r="E54" s="319"/>
      <c r="F54" s="319"/>
      <c r="G54" s="319"/>
      <c r="H54" s="319"/>
      <c r="I54" s="319"/>
      <c r="J54" s="319"/>
      <c r="K54" s="319"/>
      <c r="L54" s="319"/>
      <c r="M54" s="320"/>
      <c r="N54" s="321" t="s">
        <v>21</v>
      </c>
      <c r="O54" s="321"/>
      <c r="P54" s="910">
        <v>5</v>
      </c>
      <c r="Q54" s="910"/>
      <c r="R54" s="321" t="s">
        <v>11</v>
      </c>
      <c r="S54" s="910">
        <v>6</v>
      </c>
      <c r="T54" s="910"/>
      <c r="U54" s="321" t="s">
        <v>12</v>
      </c>
      <c r="V54" s="322" t="s">
        <v>13</v>
      </c>
      <c r="W54" s="322"/>
      <c r="X54" s="321" t="s">
        <v>21</v>
      </c>
      <c r="Y54" s="321"/>
      <c r="Z54" s="910">
        <v>6</v>
      </c>
      <c r="AA54" s="910"/>
      <c r="AB54" s="321" t="s">
        <v>11</v>
      </c>
      <c r="AC54" s="910">
        <v>5</v>
      </c>
      <c r="AD54" s="910"/>
      <c r="AE54" s="321" t="s">
        <v>12</v>
      </c>
      <c r="AF54" s="321" t="s">
        <v>116</v>
      </c>
      <c r="AG54" s="321">
        <f>IF(P54&gt;=1,(Z54*12+AC54)-(P54*12+S54)+1,"")</f>
        <v>12</v>
      </c>
      <c r="AH54" s="1071" t="s">
        <v>117</v>
      </c>
      <c r="AI54" s="1071"/>
      <c r="AJ54" s="323" t="s">
        <v>48</v>
      </c>
      <c r="AL54" s="324"/>
      <c r="AU54" s="270"/>
    </row>
    <row r="55" spans="1:52" s="254" customFormat="1" ht="30" customHeight="1" x14ac:dyDescent="0.15">
      <c r="A55" s="1092" t="s">
        <v>35</v>
      </c>
      <c r="B55" s="1093"/>
      <c r="C55" s="1093"/>
      <c r="D55" s="1093"/>
      <c r="E55" s="48" t="b">
        <v>0</v>
      </c>
      <c r="F55" s="325" t="s">
        <v>33</v>
      </c>
      <c r="G55" s="326"/>
      <c r="H55" s="326"/>
      <c r="I55" s="49" t="b">
        <v>1</v>
      </c>
      <c r="J55" s="325" t="s">
        <v>71</v>
      </c>
      <c r="K55" s="326"/>
      <c r="L55" s="326"/>
      <c r="M55" s="327"/>
      <c r="N55" s="327"/>
      <c r="O55" s="50" t="b">
        <v>0</v>
      </c>
      <c r="P55" s="328" t="s">
        <v>72</v>
      </c>
      <c r="Q55" s="327"/>
      <c r="R55" s="327"/>
      <c r="S55" s="327"/>
      <c r="T55" s="327"/>
      <c r="U55" s="327"/>
      <c r="V55" s="50" t="b">
        <v>0</v>
      </c>
      <c r="W55" s="328" t="s">
        <v>34</v>
      </c>
      <c r="X55" s="327"/>
      <c r="Y55" s="327"/>
      <c r="Z55" s="50" t="b">
        <v>0</v>
      </c>
      <c r="AA55" s="328" t="s">
        <v>29</v>
      </c>
      <c r="AB55" s="327"/>
      <c r="AC55" s="327" t="s">
        <v>125</v>
      </c>
      <c r="AD55" s="902"/>
      <c r="AE55" s="902"/>
      <c r="AF55" s="902"/>
      <c r="AG55" s="902"/>
      <c r="AH55" s="902"/>
      <c r="AI55" s="327" t="s">
        <v>140</v>
      </c>
      <c r="AJ55" s="329"/>
      <c r="AK55" s="260"/>
      <c r="AL55" s="255"/>
      <c r="AM55" s="255"/>
      <c r="AN55" s="255"/>
      <c r="AO55" s="255"/>
      <c r="AP55" s="255"/>
      <c r="AQ55" s="255"/>
      <c r="AR55" s="255"/>
      <c r="AS55" s="255"/>
      <c r="AT55" s="255"/>
      <c r="AU55" s="255"/>
      <c r="AV55" s="255"/>
      <c r="AW55" s="255"/>
    </row>
    <row r="56" spans="1:52" s="254" customFormat="1" ht="18.75" customHeight="1" x14ac:dyDescent="0.15">
      <c r="A56" s="1094" t="s">
        <v>32</v>
      </c>
      <c r="B56" s="1095"/>
      <c r="C56" s="1095"/>
      <c r="D56" s="1095"/>
      <c r="E56" s="330" t="s">
        <v>160</v>
      </c>
      <c r="F56" s="331"/>
      <c r="G56" s="319"/>
      <c r="H56" s="319"/>
      <c r="I56" s="332"/>
      <c r="J56" s="319"/>
      <c r="K56" s="319"/>
      <c r="L56" s="319"/>
      <c r="M56" s="319"/>
      <c r="N56" s="319"/>
      <c r="O56" s="306"/>
      <c r="P56" s="319"/>
      <c r="Q56" s="319"/>
      <c r="R56" s="319"/>
      <c r="S56" s="319"/>
      <c r="T56" s="319"/>
      <c r="U56" s="319"/>
      <c r="V56" s="306"/>
      <c r="W56" s="319"/>
      <c r="X56" s="319"/>
      <c r="Y56" s="332"/>
      <c r="Z56" s="332"/>
      <c r="AA56" s="319"/>
      <c r="AB56" s="319"/>
      <c r="AC56" s="319"/>
      <c r="AD56" s="319"/>
      <c r="AE56" s="319"/>
      <c r="AF56" s="319"/>
      <c r="AG56" s="319"/>
      <c r="AH56" s="319"/>
      <c r="AI56" s="319"/>
      <c r="AJ56" s="333"/>
      <c r="AK56" s="260"/>
      <c r="AL56" s="255"/>
      <c r="AM56" s="255"/>
      <c r="AN56" s="255"/>
      <c r="AO56" s="255"/>
      <c r="AP56" s="255"/>
      <c r="AQ56" s="255"/>
      <c r="AR56" s="255"/>
      <c r="AS56" s="255"/>
      <c r="AT56" s="255"/>
      <c r="AU56" s="255"/>
      <c r="AV56" s="255"/>
      <c r="AW56" s="255"/>
    </row>
    <row r="57" spans="1:52" s="254" customFormat="1" ht="18" customHeight="1" x14ac:dyDescent="0.15">
      <c r="A57" s="1096"/>
      <c r="B57" s="1026"/>
      <c r="C57" s="1026"/>
      <c r="D57" s="1026"/>
      <c r="E57" s="51" t="b">
        <v>0</v>
      </c>
      <c r="F57" s="334" t="s">
        <v>36</v>
      </c>
      <c r="G57" s="332"/>
      <c r="H57" s="332"/>
      <c r="I57" s="332"/>
      <c r="J57" s="332"/>
      <c r="L57" s="52" t="b">
        <v>1</v>
      </c>
      <c r="M57" s="334" t="s">
        <v>118</v>
      </c>
      <c r="N57" s="332"/>
      <c r="O57" s="332"/>
      <c r="P57" s="306"/>
      <c r="Q57" s="306"/>
      <c r="R57" s="334"/>
      <c r="S57" s="53" t="b">
        <v>0</v>
      </c>
      <c r="T57" s="334" t="s">
        <v>29</v>
      </c>
      <c r="U57" s="306"/>
      <c r="W57" s="334" t="s">
        <v>30</v>
      </c>
      <c r="X57" s="901"/>
      <c r="Y57" s="901"/>
      <c r="Z57" s="901"/>
      <c r="AA57" s="901"/>
      <c r="AB57" s="901"/>
      <c r="AC57" s="901"/>
      <c r="AD57" s="901"/>
      <c r="AE57" s="901"/>
      <c r="AF57" s="901"/>
      <c r="AG57" s="901"/>
      <c r="AH57" s="901"/>
      <c r="AI57" s="901"/>
      <c r="AJ57" s="335" t="s">
        <v>31</v>
      </c>
      <c r="AK57" s="260"/>
      <c r="AL57" s="255"/>
      <c r="AM57" s="255"/>
      <c r="AN57" s="255"/>
      <c r="AO57" s="255"/>
      <c r="AP57" s="255"/>
      <c r="AQ57" s="255"/>
      <c r="AR57" s="255"/>
      <c r="AS57" s="255"/>
      <c r="AT57" s="255"/>
      <c r="AU57" s="255"/>
      <c r="AV57" s="255"/>
      <c r="AW57" s="255"/>
    </row>
    <row r="58" spans="1:52" s="254" customFormat="1" ht="19.5" customHeight="1" x14ac:dyDescent="0.15">
      <c r="A58" s="1096"/>
      <c r="B58" s="1026"/>
      <c r="C58" s="1026"/>
      <c r="D58" s="1026"/>
      <c r="E58" s="336" t="s">
        <v>376</v>
      </c>
      <c r="F58" s="334"/>
      <c r="G58" s="332"/>
      <c r="H58" s="332"/>
      <c r="I58" s="332"/>
      <c r="J58" s="332"/>
      <c r="K58" s="304"/>
      <c r="L58" s="332"/>
      <c r="M58" s="304"/>
      <c r="N58" s="337"/>
      <c r="O58" s="306"/>
      <c r="P58" s="334"/>
      <c r="Q58" s="334"/>
      <c r="R58" s="334"/>
      <c r="S58" s="338"/>
      <c r="T58" s="338"/>
      <c r="U58" s="338"/>
      <c r="V58" s="338"/>
      <c r="W58" s="338"/>
      <c r="X58" s="338"/>
      <c r="Y58" s="338"/>
      <c r="Z58" s="338"/>
      <c r="AA58" s="338"/>
      <c r="AB58" s="338"/>
      <c r="AC58" s="338"/>
      <c r="AD58" s="338"/>
      <c r="AE58" s="338"/>
      <c r="AF58" s="338"/>
      <c r="AG58" s="338"/>
      <c r="AH58" s="338"/>
      <c r="AI58" s="338"/>
      <c r="AJ58" s="335"/>
      <c r="AK58" s="260"/>
      <c r="AL58" s="255"/>
      <c r="AM58" s="255"/>
      <c r="AN58" s="255"/>
      <c r="AO58" s="255"/>
      <c r="AP58" s="255"/>
      <c r="AQ58" s="255"/>
      <c r="AR58" s="255"/>
      <c r="AS58" s="255"/>
      <c r="AT58" s="255"/>
      <c r="AU58" s="255"/>
      <c r="AV58" s="255"/>
      <c r="AW58" s="255"/>
    </row>
    <row r="59" spans="1:52" s="254" customFormat="1" ht="65.25" customHeight="1" thickBot="1" x14ac:dyDescent="0.2">
      <c r="A59" s="1096"/>
      <c r="B59" s="1026"/>
      <c r="C59" s="1026"/>
      <c r="D59" s="1026"/>
      <c r="E59" s="892" t="s">
        <v>476</v>
      </c>
      <c r="F59" s="893"/>
      <c r="G59" s="893"/>
      <c r="H59" s="893"/>
      <c r="I59" s="893"/>
      <c r="J59" s="893"/>
      <c r="K59" s="893"/>
      <c r="L59" s="893"/>
      <c r="M59" s="893"/>
      <c r="N59" s="893"/>
      <c r="O59" s="893"/>
      <c r="P59" s="893"/>
      <c r="Q59" s="893"/>
      <c r="R59" s="893"/>
      <c r="S59" s="893"/>
      <c r="T59" s="893"/>
      <c r="U59" s="893"/>
      <c r="V59" s="893"/>
      <c r="W59" s="893"/>
      <c r="X59" s="893"/>
      <c r="Y59" s="893"/>
      <c r="Z59" s="893"/>
      <c r="AA59" s="893"/>
      <c r="AB59" s="893"/>
      <c r="AC59" s="893"/>
      <c r="AD59" s="893"/>
      <c r="AE59" s="893"/>
      <c r="AF59" s="893"/>
      <c r="AG59" s="893"/>
      <c r="AH59" s="893"/>
      <c r="AI59" s="893"/>
      <c r="AJ59" s="894"/>
      <c r="AK59" s="260"/>
      <c r="AL59" s="255"/>
      <c r="AM59" s="255"/>
      <c r="AN59" s="255"/>
      <c r="AO59" s="255"/>
      <c r="AP59" s="255"/>
      <c r="AQ59" s="255"/>
      <c r="AR59" s="255"/>
      <c r="AS59" s="255"/>
      <c r="AT59" s="255"/>
      <c r="AU59" s="255"/>
      <c r="AV59" s="255"/>
      <c r="AW59" s="255"/>
    </row>
    <row r="60" spans="1:52" s="254" customFormat="1" ht="18.75" customHeight="1" thickBot="1" x14ac:dyDescent="0.2">
      <c r="A60" s="1096"/>
      <c r="B60" s="1026"/>
      <c r="C60" s="1026"/>
      <c r="D60" s="1026"/>
      <c r="E60" s="339" t="s">
        <v>377</v>
      </c>
      <c r="F60" s="332"/>
      <c r="G60" s="332"/>
      <c r="H60" s="332"/>
      <c r="I60" s="332"/>
      <c r="J60" s="332"/>
      <c r="K60" s="332"/>
      <c r="L60" s="332"/>
      <c r="M60" s="332"/>
      <c r="N60" s="332"/>
      <c r="O60" s="332"/>
      <c r="P60" s="332"/>
      <c r="Q60" s="332"/>
      <c r="R60" s="332"/>
      <c r="S60" s="332"/>
      <c r="T60" s="332"/>
      <c r="U60" s="332"/>
      <c r="V60" s="332"/>
      <c r="W60" s="332"/>
      <c r="X60" s="332"/>
      <c r="Y60" s="332"/>
      <c r="Z60" s="332"/>
      <c r="AA60" s="332"/>
      <c r="AB60" s="332"/>
      <c r="AC60" s="332"/>
      <c r="AD60" s="332"/>
      <c r="AE60" s="332"/>
      <c r="AF60" s="332"/>
      <c r="AG60" s="332"/>
      <c r="AH60" s="332"/>
      <c r="AI60" s="332"/>
      <c r="AJ60" s="340"/>
      <c r="AK60" s="260"/>
      <c r="AL60" s="255"/>
      <c r="AM60" s="241"/>
      <c r="AN60" s="241"/>
      <c r="AO60" s="241"/>
      <c r="AP60" s="241"/>
      <c r="AQ60" s="241"/>
      <c r="AR60" s="241"/>
      <c r="AS60" s="241"/>
      <c r="AT60" s="270"/>
      <c r="AU60" s="241"/>
      <c r="AV60" s="241"/>
      <c r="AW60" s="241"/>
      <c r="AX60" s="240"/>
      <c r="AY60" s="240"/>
      <c r="AZ60" s="240"/>
    </row>
    <row r="61" spans="1:52" ht="18.75" customHeight="1" thickBot="1" x14ac:dyDescent="0.2">
      <c r="A61" s="1097"/>
      <c r="B61" s="1098"/>
      <c r="C61" s="1098"/>
      <c r="D61" s="1098"/>
      <c r="E61" s="341" t="s">
        <v>120</v>
      </c>
      <c r="F61" s="342"/>
      <c r="G61" s="342"/>
      <c r="H61" s="342"/>
      <c r="I61" s="342"/>
      <c r="J61" s="342"/>
      <c r="K61" s="342"/>
      <c r="L61" s="1066" t="s">
        <v>363</v>
      </c>
      <c r="M61" s="1067"/>
      <c r="N61" s="1067"/>
      <c r="O61" s="1072">
        <v>30</v>
      </c>
      <c r="P61" s="1072"/>
      <c r="Q61" s="343" t="s">
        <v>4</v>
      </c>
      <c r="R61" s="1072">
        <v>4</v>
      </c>
      <c r="S61" s="1072"/>
      <c r="T61" s="343" t="s">
        <v>37</v>
      </c>
      <c r="U61" s="343" t="s">
        <v>30</v>
      </c>
      <c r="V61" s="54" t="b">
        <v>1</v>
      </c>
      <c r="W61" s="344" t="s">
        <v>38</v>
      </c>
      <c r="X61" s="343"/>
      <c r="Y61" s="343"/>
      <c r="Z61" s="54" t="b">
        <v>0</v>
      </c>
      <c r="AA61" s="344" t="s">
        <v>39</v>
      </c>
      <c r="AB61" s="343"/>
      <c r="AC61" s="343" t="s">
        <v>31</v>
      </c>
      <c r="AD61" s="345"/>
      <c r="AE61" s="345"/>
      <c r="AF61" s="345"/>
      <c r="AG61" s="345"/>
      <c r="AH61" s="345"/>
      <c r="AI61" s="345"/>
      <c r="AJ61" s="346"/>
      <c r="AK61" s="260"/>
      <c r="AL61" s="255"/>
      <c r="AT61" s="270"/>
    </row>
    <row r="62" spans="1:52" ht="14.25" customHeight="1" x14ac:dyDescent="0.15">
      <c r="A62" s="347"/>
      <c r="B62" s="347"/>
      <c r="C62" s="347"/>
      <c r="D62" s="347"/>
      <c r="E62" s="348"/>
      <c r="F62" s="292"/>
      <c r="G62" s="292"/>
      <c r="H62" s="292"/>
      <c r="I62" s="292"/>
      <c r="J62" s="292"/>
      <c r="K62" s="292"/>
      <c r="L62" s="349"/>
      <c r="M62" s="292"/>
      <c r="N62" s="292"/>
      <c r="O62" s="292"/>
      <c r="P62" s="292"/>
      <c r="Q62" s="292"/>
      <c r="R62" s="292"/>
      <c r="S62" s="292"/>
      <c r="T62" s="292"/>
      <c r="U62" s="292"/>
      <c r="V62" s="292"/>
      <c r="W62" s="292"/>
      <c r="X62" s="292"/>
      <c r="Y62" s="292"/>
      <c r="Z62" s="292"/>
      <c r="AA62" s="292"/>
      <c r="AB62" s="292"/>
      <c r="AC62" s="292"/>
      <c r="AD62" s="292"/>
      <c r="AE62" s="292"/>
      <c r="AF62" s="292"/>
      <c r="AG62" s="292"/>
      <c r="AH62" s="292"/>
      <c r="AI62" s="292"/>
      <c r="AJ62" s="350"/>
      <c r="AK62" s="260"/>
      <c r="AL62" s="255"/>
      <c r="AT62" s="270"/>
    </row>
    <row r="63" spans="1:52" s="354" customFormat="1" ht="21" customHeight="1" x14ac:dyDescent="0.15">
      <c r="A63" s="282" t="s">
        <v>325</v>
      </c>
      <c r="B63" s="351"/>
      <c r="C63" s="351"/>
      <c r="D63" s="351"/>
      <c r="E63" s="351"/>
      <c r="F63" s="351"/>
      <c r="G63" s="351"/>
      <c r="H63" s="351"/>
      <c r="I63" s="351"/>
      <c r="J63" s="351"/>
      <c r="K63" s="351"/>
      <c r="L63" s="351"/>
      <c r="M63" s="351"/>
      <c r="N63" s="351"/>
      <c r="O63" s="351"/>
      <c r="P63" s="351"/>
      <c r="Q63" s="351"/>
      <c r="R63" s="351"/>
      <c r="S63" s="351"/>
      <c r="T63" s="351"/>
      <c r="U63" s="351"/>
      <c r="V63" s="351"/>
      <c r="W63" s="351"/>
      <c r="X63" s="351"/>
      <c r="Y63" s="351"/>
      <c r="Z63" s="351"/>
      <c r="AA63" s="351"/>
      <c r="AB63" s="351"/>
      <c r="AC63" s="351"/>
      <c r="AD63" s="351"/>
      <c r="AE63" s="351"/>
      <c r="AF63" s="352"/>
      <c r="AG63" s="353"/>
      <c r="AH63" s="353"/>
      <c r="AI63" s="353"/>
      <c r="AJ63" s="194"/>
      <c r="AL63" s="355"/>
      <c r="AM63" s="356"/>
      <c r="AN63" s="356"/>
      <c r="AO63" s="356"/>
      <c r="AP63" s="356"/>
      <c r="AQ63" s="356"/>
      <c r="AR63" s="356"/>
      <c r="AS63" s="356"/>
      <c r="AT63" s="356"/>
      <c r="AU63" s="356"/>
      <c r="AV63" s="356"/>
      <c r="AW63" s="356"/>
    </row>
    <row r="64" spans="1:52" s="300" customFormat="1" ht="26.25" customHeight="1" thickBot="1" x14ac:dyDescent="0.2">
      <c r="A64" s="684" t="s">
        <v>484</v>
      </c>
      <c r="B64" s="900" t="s">
        <v>490</v>
      </c>
      <c r="C64" s="900"/>
      <c r="D64" s="900"/>
      <c r="E64" s="900"/>
      <c r="F64" s="900"/>
      <c r="G64" s="900"/>
      <c r="H64" s="900"/>
      <c r="I64" s="900"/>
      <c r="J64" s="900"/>
      <c r="K64" s="900"/>
      <c r="L64" s="900"/>
      <c r="M64" s="900"/>
      <c r="N64" s="900"/>
      <c r="O64" s="900"/>
      <c r="P64" s="900"/>
      <c r="Q64" s="900"/>
      <c r="R64" s="900"/>
      <c r="S64" s="900"/>
      <c r="T64" s="900"/>
      <c r="U64" s="900"/>
      <c r="V64" s="900"/>
      <c r="W64" s="900"/>
      <c r="X64" s="900"/>
      <c r="Y64" s="900"/>
      <c r="Z64" s="900"/>
      <c r="AA64" s="900"/>
      <c r="AB64" s="900"/>
      <c r="AC64" s="900"/>
      <c r="AD64" s="900"/>
      <c r="AE64" s="900"/>
      <c r="AF64" s="900"/>
      <c r="AG64" s="900"/>
      <c r="AH64" s="900"/>
      <c r="AI64" s="900"/>
      <c r="AJ64" s="900"/>
      <c r="AK64" s="357"/>
      <c r="AL64" s="358"/>
      <c r="AM64" s="359"/>
      <c r="AN64" s="359"/>
      <c r="AO64" s="359"/>
      <c r="AP64" s="359"/>
      <c r="AQ64" s="359"/>
      <c r="AR64" s="359"/>
      <c r="AS64" s="359"/>
      <c r="AT64" s="359"/>
      <c r="AU64" s="359"/>
      <c r="AV64" s="359"/>
      <c r="AW64" s="359"/>
    </row>
    <row r="65" spans="1:49" s="254" customFormat="1" ht="24.75" customHeight="1" thickBot="1" x14ac:dyDescent="0.2">
      <c r="A65" s="360" t="s">
        <v>161</v>
      </c>
      <c r="B65" s="361"/>
      <c r="C65" s="362"/>
      <c r="D65" s="362"/>
      <c r="E65" s="362"/>
      <c r="F65" s="362"/>
      <c r="G65" s="362"/>
      <c r="H65" s="362"/>
      <c r="I65" s="362"/>
      <c r="J65" s="362"/>
      <c r="K65" s="362"/>
      <c r="L65" s="362"/>
      <c r="M65" s="362"/>
      <c r="N65" s="362"/>
      <c r="O65" s="362"/>
      <c r="P65" s="362"/>
      <c r="Q65" s="362"/>
      <c r="R65" s="362"/>
      <c r="S65" s="362"/>
      <c r="T65" s="362"/>
      <c r="U65" s="896" t="s">
        <v>477</v>
      </c>
      <c r="V65" s="897"/>
      <c r="W65" s="897"/>
      <c r="X65" s="897"/>
      <c r="Y65" s="897"/>
      <c r="Z65" s="897"/>
      <c r="AA65" s="897"/>
      <c r="AB65" s="897"/>
      <c r="AC65" s="897"/>
      <c r="AD65" s="897"/>
      <c r="AE65" s="897"/>
      <c r="AF65" s="897"/>
      <c r="AG65" s="222" t="b">
        <v>1</v>
      </c>
      <c r="AH65" s="365" t="s">
        <v>49</v>
      </c>
      <c r="AI65" s="366"/>
      <c r="AJ65" s="316" t="str">
        <f>IF(B19="○", IF(COUNTIF('別紙様式2-2 個表_処遇'!T11:T110,"*加算Ⅰ*")+COUNTIF('別紙様式2-2 個表_処遇'!T11:T110,"*加算Ⅱ*"),IF(AG65=TRUE,"○","×"),""),"")</f>
        <v>○</v>
      </c>
      <c r="AK65" s="260"/>
      <c r="AL65" s="950" t="s">
        <v>417</v>
      </c>
      <c r="AM65" s="1085"/>
      <c r="AN65" s="1085"/>
      <c r="AO65" s="1085"/>
      <c r="AP65" s="1085"/>
      <c r="AQ65" s="1085"/>
      <c r="AR65" s="1085"/>
      <c r="AS65" s="1085"/>
      <c r="AT65" s="1085"/>
      <c r="AU65" s="1085"/>
      <c r="AV65" s="1086"/>
      <c r="AW65" s="255"/>
    </row>
    <row r="66" spans="1:49" s="254" customFormat="1" ht="18.75" customHeight="1" x14ac:dyDescent="0.15">
      <c r="A66" s="367"/>
      <c r="B66" s="368" t="s">
        <v>143</v>
      </c>
      <c r="C66" s="369" t="s">
        <v>150</v>
      </c>
      <c r="D66" s="369"/>
      <c r="E66" s="369"/>
      <c r="F66" s="369"/>
      <c r="G66" s="369"/>
      <c r="H66" s="369"/>
      <c r="I66" s="369"/>
      <c r="J66" s="369"/>
      <c r="K66" s="369"/>
      <c r="L66" s="369"/>
      <c r="M66" s="369"/>
      <c r="N66" s="369"/>
      <c r="O66" s="369"/>
      <c r="P66" s="369"/>
      <c r="Q66" s="369"/>
      <c r="R66" s="369"/>
      <c r="S66" s="369"/>
      <c r="T66" s="369"/>
      <c r="U66" s="334"/>
      <c r="V66" s="334"/>
      <c r="W66" s="334"/>
      <c r="X66" s="334"/>
      <c r="Y66" s="370"/>
      <c r="Z66" s="370"/>
      <c r="AA66" s="370"/>
      <c r="AB66" s="370"/>
      <c r="AC66" s="332"/>
      <c r="AD66" s="332"/>
      <c r="AE66" s="332"/>
      <c r="AF66" s="332"/>
      <c r="AG66" s="306"/>
      <c r="AH66" s="306"/>
      <c r="AI66" s="306"/>
      <c r="AJ66" s="371"/>
      <c r="AK66" s="372"/>
      <c r="AL66" s="373"/>
      <c r="AM66" s="255"/>
      <c r="AN66" s="255"/>
      <c r="AO66" s="255"/>
      <c r="AP66" s="255"/>
      <c r="AQ66" s="255"/>
      <c r="AR66" s="255"/>
      <c r="AS66" s="255"/>
      <c r="AT66" s="255"/>
      <c r="AU66" s="255"/>
      <c r="AV66" s="255"/>
      <c r="AW66" s="255"/>
    </row>
    <row r="67" spans="1:49" s="254" customFormat="1" ht="18.75" customHeight="1" x14ac:dyDescent="0.15">
      <c r="A67" s="367"/>
      <c r="B67" s="374" t="s">
        <v>144</v>
      </c>
      <c r="C67" s="375" t="s">
        <v>151</v>
      </c>
      <c r="D67" s="375"/>
      <c r="E67" s="375"/>
      <c r="F67" s="375"/>
      <c r="G67" s="375"/>
      <c r="H67" s="375"/>
      <c r="I67" s="375"/>
      <c r="J67" s="375"/>
      <c r="K67" s="375"/>
      <c r="L67" s="375"/>
      <c r="M67" s="375"/>
      <c r="N67" s="375"/>
      <c r="O67" s="375"/>
      <c r="P67" s="375"/>
      <c r="Q67" s="375"/>
      <c r="R67" s="375"/>
      <c r="S67" s="375"/>
      <c r="T67" s="375"/>
      <c r="U67" s="375"/>
      <c r="V67" s="375"/>
      <c r="W67" s="375"/>
      <c r="X67" s="375"/>
      <c r="Y67" s="376"/>
      <c r="Z67" s="376"/>
      <c r="AA67" s="376"/>
      <c r="AB67" s="376"/>
      <c r="AC67" s="377"/>
      <c r="AD67" s="378"/>
      <c r="AE67" s="377"/>
      <c r="AF67" s="377"/>
      <c r="AG67" s="379"/>
      <c r="AH67" s="379"/>
      <c r="AI67" s="379"/>
      <c r="AJ67" s="380"/>
      <c r="AK67" s="372"/>
      <c r="AL67" s="373"/>
      <c r="AM67" s="255"/>
      <c r="AN67" s="255"/>
      <c r="AO67" s="255"/>
      <c r="AP67" s="255"/>
      <c r="AQ67" s="255"/>
      <c r="AR67" s="255"/>
      <c r="AS67" s="255"/>
      <c r="AT67" s="255"/>
      <c r="AU67" s="255"/>
      <c r="AV67" s="255"/>
      <c r="AW67" s="255"/>
    </row>
    <row r="68" spans="1:49" s="254" customFormat="1" ht="19.5" customHeight="1" x14ac:dyDescent="0.15">
      <c r="A68" s="381"/>
      <c r="B68" s="382" t="s">
        <v>145</v>
      </c>
      <c r="C68" s="383" t="s">
        <v>154</v>
      </c>
      <c r="D68" s="384"/>
      <c r="E68" s="384"/>
      <c r="F68" s="384"/>
      <c r="G68" s="384"/>
      <c r="H68" s="384"/>
      <c r="I68" s="384"/>
      <c r="J68" s="384"/>
      <c r="K68" s="384"/>
      <c r="L68" s="384"/>
      <c r="M68" s="384"/>
      <c r="N68" s="384"/>
      <c r="O68" s="384"/>
      <c r="P68" s="384"/>
      <c r="Q68" s="384"/>
      <c r="R68" s="384"/>
      <c r="S68" s="384"/>
      <c r="T68" s="384"/>
      <c r="U68" s="384"/>
      <c r="V68" s="384"/>
      <c r="W68" s="384"/>
      <c r="X68" s="384"/>
      <c r="Y68" s="385"/>
      <c r="Z68" s="385"/>
      <c r="AA68" s="385"/>
      <c r="AB68" s="385"/>
      <c r="AC68" s="327"/>
      <c r="AD68" s="327"/>
      <c r="AE68" s="327"/>
      <c r="AF68" s="327"/>
      <c r="AG68" s="386"/>
      <c r="AH68" s="386"/>
      <c r="AI68" s="386"/>
      <c r="AJ68" s="387"/>
      <c r="AK68" s="372"/>
      <c r="AL68" s="373"/>
      <c r="AM68" s="255"/>
      <c r="AN68" s="255"/>
      <c r="AO68" s="255"/>
      <c r="AP68" s="255"/>
      <c r="AQ68" s="255"/>
      <c r="AR68" s="255"/>
      <c r="AS68" s="255"/>
      <c r="AT68" s="255"/>
      <c r="AU68" s="255"/>
      <c r="AV68" s="255"/>
      <c r="AW68" s="255"/>
    </row>
    <row r="69" spans="1:49" s="254" customFormat="1" ht="13.5" customHeight="1" thickBot="1" x14ac:dyDescent="0.2">
      <c r="A69" s="388"/>
      <c r="B69" s="338"/>
      <c r="C69" s="334"/>
      <c r="D69" s="347"/>
      <c r="E69" s="347"/>
      <c r="F69" s="347"/>
      <c r="G69" s="347"/>
      <c r="H69" s="347"/>
      <c r="I69" s="347"/>
      <c r="J69" s="347"/>
      <c r="K69" s="347"/>
      <c r="L69" s="347"/>
      <c r="M69" s="347"/>
      <c r="N69" s="347"/>
      <c r="O69" s="347"/>
      <c r="P69" s="347"/>
      <c r="Q69" s="347"/>
      <c r="R69" s="347"/>
      <c r="S69" s="347"/>
      <c r="T69" s="347"/>
      <c r="U69" s="347"/>
      <c r="V69" s="347"/>
      <c r="W69" s="347"/>
      <c r="X69" s="347"/>
      <c r="Y69" s="370"/>
      <c r="Z69" s="370"/>
      <c r="AA69" s="370"/>
      <c r="AB69" s="370"/>
      <c r="AC69" s="332"/>
      <c r="AD69" s="332"/>
      <c r="AE69" s="332"/>
      <c r="AF69" s="332"/>
      <c r="AG69" s="306"/>
      <c r="AH69" s="306"/>
      <c r="AI69" s="306"/>
      <c r="AJ69" s="389"/>
      <c r="AK69" s="372"/>
      <c r="AL69" s="373"/>
      <c r="AM69" s="241"/>
      <c r="AN69" s="241"/>
      <c r="AO69" s="241"/>
      <c r="AP69" s="255"/>
      <c r="AQ69" s="255"/>
      <c r="AR69" s="255"/>
      <c r="AS69" s="255"/>
      <c r="AT69" s="255"/>
      <c r="AU69" s="255"/>
      <c r="AV69" s="255"/>
      <c r="AW69" s="255"/>
    </row>
    <row r="70" spans="1:49" s="254" customFormat="1" ht="23.25" customHeight="1" thickBot="1" x14ac:dyDescent="0.2">
      <c r="A70" s="390" t="s">
        <v>162</v>
      </c>
      <c r="B70" s="391"/>
      <c r="C70" s="391"/>
      <c r="D70" s="391"/>
      <c r="E70" s="391"/>
      <c r="F70" s="391"/>
      <c r="G70" s="391"/>
      <c r="H70" s="391"/>
      <c r="I70" s="391"/>
      <c r="J70" s="391"/>
      <c r="K70" s="391"/>
      <c r="L70" s="391"/>
      <c r="M70" s="391"/>
      <c r="N70" s="391"/>
      <c r="O70" s="391"/>
      <c r="P70" s="391"/>
      <c r="Q70" s="391"/>
      <c r="R70" s="391"/>
      <c r="S70" s="391"/>
      <c r="T70" s="392"/>
      <c r="U70" s="898" t="s">
        <v>477</v>
      </c>
      <c r="V70" s="899"/>
      <c r="W70" s="899"/>
      <c r="X70" s="899"/>
      <c r="Y70" s="899"/>
      <c r="Z70" s="899"/>
      <c r="AA70" s="899"/>
      <c r="AB70" s="899"/>
      <c r="AC70" s="899"/>
      <c r="AD70" s="899"/>
      <c r="AE70" s="899"/>
      <c r="AF70" s="899"/>
      <c r="AG70" s="222" t="b">
        <v>1</v>
      </c>
      <c r="AH70" s="365" t="s">
        <v>49</v>
      </c>
      <c r="AI70" s="366"/>
      <c r="AJ70" s="316" t="str">
        <f>IF(B19="○", IF(COUNTIF('別紙様式2-2 個表_処遇'!T11:T110,"*加算Ⅰ*")+COUNTIF('別紙様式2-2 個表_処遇'!T11:T110,"*加算Ⅱ*"),IF(AND(AG70=TRUE, OR(AND(K72=TRUE,M74&lt;&gt;""), AND(K75=TRUE,M76&lt;&gt;""))),"○","×"),""),"")</f>
        <v>○</v>
      </c>
      <c r="AK70" s="393"/>
      <c r="AL70" s="950" t="s">
        <v>418</v>
      </c>
      <c r="AM70" s="1085"/>
      <c r="AN70" s="1085"/>
      <c r="AO70" s="1085"/>
      <c r="AP70" s="1085"/>
      <c r="AQ70" s="1085"/>
      <c r="AR70" s="1085"/>
      <c r="AS70" s="1085"/>
      <c r="AT70" s="1085"/>
      <c r="AU70" s="1085"/>
      <c r="AV70" s="1086"/>
      <c r="AW70" s="255"/>
    </row>
    <row r="71" spans="1:49" s="254" customFormat="1" ht="31.5" customHeight="1" thickBot="1" x14ac:dyDescent="0.2">
      <c r="A71" s="913"/>
      <c r="B71" s="394" t="s">
        <v>42</v>
      </c>
      <c r="C71" s="1024" t="s">
        <v>156</v>
      </c>
      <c r="D71" s="1025"/>
      <c r="E71" s="1025"/>
      <c r="F71" s="1025"/>
      <c r="G71" s="1025"/>
      <c r="H71" s="1025"/>
      <c r="I71" s="1025"/>
      <c r="J71" s="1025"/>
      <c r="K71" s="1026"/>
      <c r="L71" s="1026"/>
      <c r="M71" s="1026"/>
      <c r="N71" s="1026"/>
      <c r="O71" s="1026"/>
      <c r="P71" s="1026"/>
      <c r="Q71" s="1026"/>
      <c r="R71" s="1026"/>
      <c r="S71" s="1026"/>
      <c r="T71" s="1026"/>
      <c r="U71" s="1026"/>
      <c r="V71" s="1026"/>
      <c r="W71" s="1026"/>
      <c r="X71" s="1026"/>
      <c r="Y71" s="1026"/>
      <c r="Z71" s="1026"/>
      <c r="AA71" s="1026"/>
      <c r="AB71" s="1026"/>
      <c r="AC71" s="1026"/>
      <c r="AD71" s="1026"/>
      <c r="AE71" s="1026"/>
      <c r="AF71" s="1026"/>
      <c r="AG71" s="1026"/>
      <c r="AH71" s="1026"/>
      <c r="AI71" s="1026"/>
      <c r="AJ71" s="1027"/>
      <c r="AK71" s="260"/>
      <c r="AL71" s="395"/>
      <c r="AM71" s="241"/>
      <c r="AN71" s="241"/>
      <c r="AO71" s="241"/>
      <c r="AP71" s="255"/>
      <c r="AQ71" s="255"/>
      <c r="AR71" s="255"/>
      <c r="AS71" s="255"/>
      <c r="AT71" s="255"/>
      <c r="AU71" s="255"/>
      <c r="AV71" s="255"/>
      <c r="AW71" s="255"/>
    </row>
    <row r="72" spans="1:49" s="254" customFormat="1" ht="12" customHeight="1" x14ac:dyDescent="0.15">
      <c r="A72" s="914"/>
      <c r="B72" s="926"/>
      <c r="C72" s="919" t="s">
        <v>146</v>
      </c>
      <c r="D72" s="797"/>
      <c r="E72" s="797"/>
      <c r="F72" s="797"/>
      <c r="G72" s="797"/>
      <c r="H72" s="797"/>
      <c r="I72" s="797"/>
      <c r="J72" s="797"/>
      <c r="K72" s="1077" t="b">
        <v>0</v>
      </c>
      <c r="L72" s="928" t="s">
        <v>147</v>
      </c>
      <c r="M72" s="1104" t="s">
        <v>378</v>
      </c>
      <c r="N72" s="1105"/>
      <c r="O72" s="1105"/>
      <c r="P72" s="1105"/>
      <c r="Q72" s="1105"/>
      <c r="R72" s="1105"/>
      <c r="S72" s="1105"/>
      <c r="T72" s="1105"/>
      <c r="U72" s="1105"/>
      <c r="V72" s="1105"/>
      <c r="W72" s="1105"/>
      <c r="X72" s="1105"/>
      <c r="Y72" s="1105"/>
      <c r="Z72" s="1105"/>
      <c r="AA72" s="1105"/>
      <c r="AB72" s="1105"/>
      <c r="AC72" s="1105"/>
      <c r="AD72" s="1105"/>
      <c r="AE72" s="1105"/>
      <c r="AF72" s="1105"/>
      <c r="AG72" s="1105"/>
      <c r="AH72" s="1105"/>
      <c r="AI72" s="1105"/>
      <c r="AJ72" s="1106"/>
      <c r="AK72" s="396"/>
      <c r="AL72" s="397"/>
      <c r="AM72" s="255"/>
      <c r="AN72" s="255"/>
      <c r="AO72" s="255"/>
      <c r="AP72" s="255"/>
      <c r="AQ72" s="255"/>
      <c r="AR72" s="255"/>
      <c r="AS72" s="255"/>
      <c r="AT72" s="255"/>
      <c r="AU72" s="255"/>
      <c r="AV72" s="255"/>
      <c r="AW72" s="255"/>
    </row>
    <row r="73" spans="1:49" s="254" customFormat="1" ht="13.5" customHeight="1" x14ac:dyDescent="0.15">
      <c r="A73" s="914"/>
      <c r="B73" s="927"/>
      <c r="C73" s="919"/>
      <c r="D73" s="797"/>
      <c r="E73" s="797"/>
      <c r="F73" s="797"/>
      <c r="G73" s="797"/>
      <c r="H73" s="797"/>
      <c r="I73" s="797"/>
      <c r="J73" s="797"/>
      <c r="K73" s="1078"/>
      <c r="L73" s="929"/>
      <c r="M73" s="1107"/>
      <c r="N73" s="1026"/>
      <c r="O73" s="1026"/>
      <c r="P73" s="1026"/>
      <c r="Q73" s="1026"/>
      <c r="R73" s="1026"/>
      <c r="S73" s="1026"/>
      <c r="T73" s="1026"/>
      <c r="U73" s="1026"/>
      <c r="V73" s="1026"/>
      <c r="W73" s="1026"/>
      <c r="X73" s="1026"/>
      <c r="Y73" s="1026"/>
      <c r="Z73" s="1026"/>
      <c r="AA73" s="1026"/>
      <c r="AB73" s="1026"/>
      <c r="AC73" s="1026"/>
      <c r="AD73" s="1026"/>
      <c r="AE73" s="1026"/>
      <c r="AF73" s="1026"/>
      <c r="AG73" s="1026"/>
      <c r="AH73" s="1026"/>
      <c r="AI73" s="1026"/>
      <c r="AJ73" s="1108"/>
      <c r="AK73" s="396"/>
      <c r="AL73" s="397"/>
      <c r="AM73" s="241"/>
      <c r="AN73" s="241"/>
      <c r="AO73" s="255"/>
      <c r="AP73" s="255"/>
      <c r="AQ73" s="255"/>
      <c r="AR73" s="255"/>
      <c r="AS73" s="255"/>
      <c r="AT73" s="255"/>
      <c r="AU73" s="255"/>
      <c r="AV73" s="255"/>
      <c r="AW73" s="255"/>
    </row>
    <row r="74" spans="1:49" s="254" customFormat="1" ht="33" customHeight="1" x14ac:dyDescent="0.15">
      <c r="A74" s="914"/>
      <c r="B74" s="927"/>
      <c r="C74" s="919"/>
      <c r="D74" s="797"/>
      <c r="E74" s="797"/>
      <c r="F74" s="797"/>
      <c r="G74" s="797"/>
      <c r="H74" s="797"/>
      <c r="I74" s="797"/>
      <c r="J74" s="797"/>
      <c r="K74" s="1079"/>
      <c r="L74" s="930"/>
      <c r="M74" s="1156"/>
      <c r="N74" s="1157"/>
      <c r="O74" s="1157"/>
      <c r="P74" s="1157"/>
      <c r="Q74" s="1157"/>
      <c r="R74" s="1157"/>
      <c r="S74" s="1157"/>
      <c r="T74" s="1157"/>
      <c r="U74" s="1157"/>
      <c r="V74" s="1157"/>
      <c r="W74" s="1157"/>
      <c r="X74" s="1157"/>
      <c r="Y74" s="1157"/>
      <c r="Z74" s="1157"/>
      <c r="AA74" s="1157"/>
      <c r="AB74" s="1157"/>
      <c r="AC74" s="1157"/>
      <c r="AD74" s="1157"/>
      <c r="AE74" s="1157"/>
      <c r="AF74" s="1157"/>
      <c r="AG74" s="1157"/>
      <c r="AH74" s="1157"/>
      <c r="AI74" s="1157"/>
      <c r="AJ74" s="1158"/>
      <c r="AK74" s="260"/>
      <c r="AL74" s="397"/>
      <c r="AM74" s="255"/>
      <c r="AN74" s="255"/>
      <c r="AO74" s="255"/>
      <c r="AP74" s="255"/>
      <c r="AQ74" s="255"/>
      <c r="AR74" s="255"/>
      <c r="AS74" s="255"/>
      <c r="AT74" s="255"/>
      <c r="AU74" s="255"/>
      <c r="AV74" s="255"/>
      <c r="AW74" s="255"/>
    </row>
    <row r="75" spans="1:49" s="254" customFormat="1" ht="19.5" customHeight="1" x14ac:dyDescent="0.15">
      <c r="A75" s="914"/>
      <c r="B75" s="927"/>
      <c r="C75" s="919"/>
      <c r="D75" s="797"/>
      <c r="E75" s="797"/>
      <c r="F75" s="797"/>
      <c r="G75" s="797"/>
      <c r="H75" s="797"/>
      <c r="I75" s="797"/>
      <c r="J75" s="797"/>
      <c r="K75" s="1080" t="b">
        <v>1</v>
      </c>
      <c r="L75" s="929" t="s">
        <v>10</v>
      </c>
      <c r="M75" s="398" t="s">
        <v>45</v>
      </c>
      <c r="N75" s="399"/>
      <c r="O75" s="399"/>
      <c r="P75" s="399"/>
      <c r="Q75" s="399"/>
      <c r="R75" s="399"/>
      <c r="S75" s="399"/>
      <c r="T75" s="399"/>
      <c r="U75" s="399"/>
      <c r="V75" s="306" t="s">
        <v>364</v>
      </c>
      <c r="W75" s="399"/>
      <c r="X75" s="399"/>
      <c r="Y75" s="399"/>
      <c r="Z75" s="399"/>
      <c r="AA75" s="399"/>
      <c r="AB75" s="399"/>
      <c r="AC75" s="399"/>
      <c r="AD75" s="399"/>
      <c r="AE75" s="399"/>
      <c r="AF75" s="399"/>
      <c r="AG75" s="399"/>
      <c r="AH75" s="399"/>
      <c r="AI75" s="399"/>
      <c r="AJ75" s="400"/>
      <c r="AK75" s="396"/>
      <c r="AL75" s="397"/>
      <c r="AM75" s="255"/>
      <c r="AN75" s="255"/>
      <c r="AO75" s="255"/>
      <c r="AP75" s="255"/>
      <c r="AQ75" s="255"/>
      <c r="AR75" s="255"/>
      <c r="AS75" s="255"/>
      <c r="AT75" s="255"/>
      <c r="AU75" s="255"/>
      <c r="AV75" s="255"/>
      <c r="AW75" s="255"/>
    </row>
    <row r="76" spans="1:49" s="254" customFormat="1" ht="35.25" customHeight="1" thickBot="1" x14ac:dyDescent="0.2">
      <c r="A76" s="915"/>
      <c r="B76" s="927"/>
      <c r="C76" s="919"/>
      <c r="D76" s="797"/>
      <c r="E76" s="797"/>
      <c r="F76" s="797"/>
      <c r="G76" s="797"/>
      <c r="H76" s="797"/>
      <c r="I76" s="797"/>
      <c r="J76" s="797"/>
      <c r="K76" s="1081"/>
      <c r="L76" s="939"/>
      <c r="M76" s="1101" t="s">
        <v>365</v>
      </c>
      <c r="N76" s="1102"/>
      <c r="O76" s="1102"/>
      <c r="P76" s="1102"/>
      <c r="Q76" s="1102"/>
      <c r="R76" s="1102"/>
      <c r="S76" s="1102"/>
      <c r="T76" s="1102"/>
      <c r="U76" s="1102"/>
      <c r="V76" s="1102"/>
      <c r="W76" s="1102"/>
      <c r="X76" s="1102"/>
      <c r="Y76" s="1102"/>
      <c r="Z76" s="1102"/>
      <c r="AA76" s="1102"/>
      <c r="AB76" s="1102"/>
      <c r="AC76" s="1102"/>
      <c r="AD76" s="1102"/>
      <c r="AE76" s="1102"/>
      <c r="AF76" s="1102"/>
      <c r="AG76" s="1102"/>
      <c r="AH76" s="1102"/>
      <c r="AI76" s="1102"/>
      <c r="AJ76" s="1103"/>
      <c r="AK76" s="260"/>
      <c r="AL76" s="401"/>
      <c r="AM76" s="255"/>
      <c r="AN76" s="255"/>
      <c r="AO76" s="255"/>
      <c r="AP76" s="255"/>
      <c r="AQ76" s="255"/>
      <c r="AR76" s="255"/>
      <c r="AS76" s="255"/>
      <c r="AT76" s="255"/>
      <c r="AU76" s="255"/>
      <c r="AV76" s="255"/>
      <c r="AW76" s="255"/>
    </row>
    <row r="77" spans="1:49" s="254" customFormat="1" ht="18" customHeight="1" x14ac:dyDescent="0.15">
      <c r="A77" s="402"/>
      <c r="B77" s="403" t="s">
        <v>152</v>
      </c>
      <c r="C77" s="383" t="s">
        <v>153</v>
      </c>
      <c r="D77" s="404"/>
      <c r="E77" s="404"/>
      <c r="F77" s="404"/>
      <c r="G77" s="404"/>
      <c r="H77" s="404"/>
      <c r="I77" s="404"/>
      <c r="J77" s="404"/>
      <c r="K77" s="384"/>
      <c r="L77" s="384"/>
      <c r="M77" s="384"/>
      <c r="N77" s="384"/>
      <c r="O77" s="384"/>
      <c r="P77" s="384"/>
      <c r="Q77" s="384"/>
      <c r="R77" s="384"/>
      <c r="S77" s="384"/>
      <c r="T77" s="384"/>
      <c r="U77" s="384"/>
      <c r="V77" s="384"/>
      <c r="W77" s="384"/>
      <c r="X77" s="384"/>
      <c r="Y77" s="385"/>
      <c r="Z77" s="385"/>
      <c r="AA77" s="385"/>
      <c r="AB77" s="385"/>
      <c r="AC77" s="327"/>
      <c r="AD77" s="327"/>
      <c r="AE77" s="327"/>
      <c r="AF77" s="327"/>
      <c r="AG77" s="386"/>
      <c r="AH77" s="386"/>
      <c r="AI77" s="386"/>
      <c r="AJ77" s="405"/>
      <c r="AK77" s="372"/>
      <c r="AL77" s="373"/>
      <c r="AM77" s="255"/>
      <c r="AN77" s="255"/>
      <c r="AO77" s="255"/>
      <c r="AP77" s="255"/>
      <c r="AQ77" s="255"/>
      <c r="AR77" s="255"/>
      <c r="AS77" s="255"/>
      <c r="AT77" s="255"/>
      <c r="AU77" s="255"/>
      <c r="AV77" s="255"/>
      <c r="AW77" s="255"/>
    </row>
    <row r="78" spans="1:49" s="254" customFormat="1" ht="12" customHeight="1" thickBot="1" x14ac:dyDescent="0.2">
      <c r="A78" s="406"/>
      <c r="B78" s="406"/>
      <c r="C78" s="406"/>
      <c r="D78" s="406"/>
      <c r="E78" s="406"/>
      <c r="F78" s="406"/>
      <c r="G78" s="406"/>
      <c r="H78" s="406"/>
      <c r="I78" s="406"/>
      <c r="J78" s="406"/>
      <c r="K78" s="292"/>
      <c r="L78" s="292"/>
      <c r="M78" s="292"/>
      <c r="N78" s="292"/>
      <c r="O78" s="292"/>
      <c r="P78" s="292"/>
      <c r="Q78" s="292"/>
      <c r="R78" s="292"/>
      <c r="S78" s="292"/>
      <c r="T78" s="292"/>
      <c r="U78" s="292"/>
      <c r="V78" s="292"/>
      <c r="W78" s="292"/>
      <c r="X78" s="292"/>
      <c r="Y78" s="292"/>
      <c r="Z78" s="292"/>
      <c r="AA78" s="292"/>
      <c r="AB78" s="292"/>
      <c r="AC78" s="292"/>
      <c r="AD78" s="292"/>
      <c r="AE78" s="292"/>
      <c r="AF78" s="292"/>
      <c r="AG78" s="292"/>
      <c r="AH78" s="292"/>
      <c r="AI78" s="292"/>
      <c r="AJ78" s="407"/>
      <c r="AL78" s="408"/>
      <c r="AM78" s="255"/>
      <c r="AN78" s="255"/>
      <c r="AO78" s="255"/>
      <c r="AP78" s="255"/>
      <c r="AQ78" s="255"/>
      <c r="AR78" s="255"/>
      <c r="AS78" s="255"/>
      <c r="AT78" s="255"/>
      <c r="AU78" s="255"/>
      <c r="AV78" s="255"/>
      <c r="AW78" s="255"/>
    </row>
    <row r="79" spans="1:49" s="254" customFormat="1" ht="24" customHeight="1" thickBot="1" x14ac:dyDescent="0.2">
      <c r="A79" s="390" t="s">
        <v>163</v>
      </c>
      <c r="B79" s="409"/>
      <c r="C79" s="409"/>
      <c r="D79" s="409"/>
      <c r="E79" s="409"/>
      <c r="F79" s="409"/>
      <c r="G79" s="409"/>
      <c r="H79" s="409"/>
      <c r="I79" s="409"/>
      <c r="J79" s="409"/>
      <c r="K79" s="409"/>
      <c r="L79" s="409"/>
      <c r="M79" s="409"/>
      <c r="N79" s="409"/>
      <c r="O79" s="409"/>
      <c r="P79" s="409"/>
      <c r="Q79" s="409"/>
      <c r="R79" s="409"/>
      <c r="S79" s="409"/>
      <c r="T79" s="409"/>
      <c r="U79" s="363" t="s">
        <v>65</v>
      </c>
      <c r="V79" s="364"/>
      <c r="W79" s="410"/>
      <c r="X79" s="410"/>
      <c r="Y79" s="410"/>
      <c r="Z79" s="410"/>
      <c r="AA79" s="410"/>
      <c r="AB79" s="410"/>
      <c r="AC79" s="410"/>
      <c r="AD79" s="410"/>
      <c r="AE79" s="410"/>
      <c r="AF79" s="410"/>
      <c r="AG79" s="222" t="b">
        <v>1</v>
      </c>
      <c r="AH79" s="365" t="s">
        <v>49</v>
      </c>
      <c r="AI79" s="366"/>
      <c r="AJ79" s="316" t="str">
        <f>IF(B19="○",IF(COUNTIF('別紙様式2-2 個表_処遇'!T11:T110,"*加算Ⅰ*"),IF(AND(AG79=TRUE,OR(K81=TRUE,K82=TRUE,K83=TRUE)),"○","×"),""),"")</f>
        <v>○</v>
      </c>
      <c r="AK79" s="274"/>
      <c r="AL79" s="950" t="s">
        <v>419</v>
      </c>
      <c r="AM79" s="951"/>
      <c r="AN79" s="951"/>
      <c r="AO79" s="951"/>
      <c r="AP79" s="951"/>
      <c r="AQ79" s="951"/>
      <c r="AR79" s="951"/>
      <c r="AS79" s="951"/>
      <c r="AT79" s="951"/>
      <c r="AU79" s="951"/>
      <c r="AV79" s="952"/>
      <c r="AW79" s="255"/>
    </row>
    <row r="80" spans="1:49" s="254" customFormat="1" ht="28.5" customHeight="1" thickBot="1" x14ac:dyDescent="0.2">
      <c r="A80" s="913"/>
      <c r="B80" s="368" t="s">
        <v>143</v>
      </c>
      <c r="C80" s="1154" t="s">
        <v>66</v>
      </c>
      <c r="D80" s="794"/>
      <c r="E80" s="794"/>
      <c r="F80" s="794"/>
      <c r="G80" s="794"/>
      <c r="H80" s="794"/>
      <c r="I80" s="794"/>
      <c r="J80" s="794"/>
      <c r="K80" s="794"/>
      <c r="L80" s="794"/>
      <c r="M80" s="794"/>
      <c r="N80" s="794"/>
      <c r="O80" s="794"/>
      <c r="P80" s="794"/>
      <c r="Q80" s="794"/>
      <c r="R80" s="794"/>
      <c r="S80" s="794"/>
      <c r="T80" s="794"/>
      <c r="U80" s="797"/>
      <c r="V80" s="797"/>
      <c r="W80" s="797"/>
      <c r="X80" s="797"/>
      <c r="Y80" s="797"/>
      <c r="Z80" s="797"/>
      <c r="AA80" s="797"/>
      <c r="AB80" s="797"/>
      <c r="AC80" s="797"/>
      <c r="AD80" s="797"/>
      <c r="AE80" s="797"/>
      <c r="AF80" s="797"/>
      <c r="AG80" s="797"/>
      <c r="AH80" s="797"/>
      <c r="AI80" s="797"/>
      <c r="AJ80" s="1155"/>
      <c r="AK80" s="274"/>
      <c r="AL80" s="255"/>
      <c r="AM80" s="255"/>
      <c r="AN80" s="255"/>
      <c r="AO80" s="255"/>
      <c r="AP80" s="255"/>
      <c r="AQ80" s="255"/>
      <c r="AR80" s="255"/>
      <c r="AS80" s="255"/>
      <c r="AT80" s="255"/>
      <c r="AU80" s="255"/>
      <c r="AV80" s="255"/>
      <c r="AW80" s="255"/>
    </row>
    <row r="81" spans="1:52" s="254" customFormat="1" ht="30.75" customHeight="1" x14ac:dyDescent="0.15">
      <c r="A81" s="914"/>
      <c r="B81" s="926"/>
      <c r="C81" s="916" t="s">
        <v>155</v>
      </c>
      <c r="D81" s="917"/>
      <c r="E81" s="917"/>
      <c r="F81" s="917"/>
      <c r="G81" s="917"/>
      <c r="H81" s="917"/>
      <c r="I81" s="917"/>
      <c r="J81" s="918"/>
      <c r="K81" s="223" t="b">
        <v>1</v>
      </c>
      <c r="L81" s="411" t="s">
        <v>68</v>
      </c>
      <c r="M81" s="1082" t="s">
        <v>43</v>
      </c>
      <c r="N81" s="1083"/>
      <c r="O81" s="1083"/>
      <c r="P81" s="1083"/>
      <c r="Q81" s="1083"/>
      <c r="R81" s="1083"/>
      <c r="S81" s="1083"/>
      <c r="T81" s="1083"/>
      <c r="U81" s="1083"/>
      <c r="V81" s="1083"/>
      <c r="W81" s="1083"/>
      <c r="X81" s="1083"/>
      <c r="Y81" s="1083"/>
      <c r="Z81" s="1083"/>
      <c r="AA81" s="1083"/>
      <c r="AB81" s="1083"/>
      <c r="AC81" s="1083"/>
      <c r="AD81" s="1083"/>
      <c r="AE81" s="1083"/>
      <c r="AF81" s="1083"/>
      <c r="AG81" s="1083"/>
      <c r="AH81" s="1083"/>
      <c r="AI81" s="1083"/>
      <c r="AJ81" s="1084"/>
      <c r="AK81" s="274"/>
      <c r="AL81" s="373"/>
      <c r="AM81" s="255"/>
      <c r="AN81" s="255"/>
      <c r="AO81" s="255"/>
      <c r="AP81" s="255"/>
      <c r="AQ81" s="255"/>
      <c r="AR81" s="255"/>
      <c r="AS81" s="255"/>
      <c r="AT81" s="255"/>
      <c r="AU81" s="255"/>
      <c r="AV81" s="255"/>
      <c r="AW81" s="255"/>
    </row>
    <row r="82" spans="1:52" s="254" customFormat="1" ht="39.75" customHeight="1" x14ac:dyDescent="0.15">
      <c r="A82" s="914"/>
      <c r="B82" s="927"/>
      <c r="C82" s="919"/>
      <c r="D82" s="797"/>
      <c r="E82" s="797"/>
      <c r="F82" s="797"/>
      <c r="G82" s="797"/>
      <c r="H82" s="797"/>
      <c r="I82" s="797"/>
      <c r="J82" s="798"/>
      <c r="K82" s="224" t="b">
        <v>0</v>
      </c>
      <c r="L82" s="412" t="s">
        <v>149</v>
      </c>
      <c r="M82" s="1073" t="s">
        <v>40</v>
      </c>
      <c r="N82" s="1074"/>
      <c r="O82" s="1074"/>
      <c r="P82" s="1074"/>
      <c r="Q82" s="1074"/>
      <c r="R82" s="1074"/>
      <c r="S82" s="1074"/>
      <c r="T82" s="1074"/>
      <c r="U82" s="1074"/>
      <c r="V82" s="1074"/>
      <c r="W82" s="1074"/>
      <c r="X82" s="1074"/>
      <c r="Y82" s="1074"/>
      <c r="Z82" s="1074"/>
      <c r="AA82" s="1074"/>
      <c r="AB82" s="1074"/>
      <c r="AC82" s="1074"/>
      <c r="AD82" s="1074"/>
      <c r="AE82" s="1074"/>
      <c r="AF82" s="1074"/>
      <c r="AG82" s="1074"/>
      <c r="AH82" s="1074"/>
      <c r="AI82" s="1074"/>
      <c r="AJ82" s="1075"/>
      <c r="AK82" s="413"/>
      <c r="AL82" s="414"/>
      <c r="AM82" s="255"/>
      <c r="AN82" s="255"/>
      <c r="AO82" s="255"/>
      <c r="AP82" s="255"/>
      <c r="AQ82" s="255"/>
      <c r="AR82" s="255"/>
      <c r="AS82" s="255"/>
      <c r="AT82" s="255"/>
      <c r="AU82" s="255"/>
      <c r="AV82" s="255"/>
      <c r="AW82" s="255"/>
    </row>
    <row r="83" spans="1:52" s="254" customFormat="1" ht="40.5" customHeight="1" thickBot="1" x14ac:dyDescent="0.2">
      <c r="A83" s="915"/>
      <c r="B83" s="1013"/>
      <c r="C83" s="920"/>
      <c r="D83" s="921"/>
      <c r="E83" s="921"/>
      <c r="F83" s="921"/>
      <c r="G83" s="921"/>
      <c r="H83" s="921"/>
      <c r="I83" s="921"/>
      <c r="J83" s="922"/>
      <c r="K83" s="225" t="b">
        <v>0</v>
      </c>
      <c r="L83" s="415" t="s">
        <v>148</v>
      </c>
      <c r="M83" s="876" t="s">
        <v>44</v>
      </c>
      <c r="N83" s="877"/>
      <c r="O83" s="877"/>
      <c r="P83" s="877"/>
      <c r="Q83" s="877"/>
      <c r="R83" s="877"/>
      <c r="S83" s="877"/>
      <c r="T83" s="877"/>
      <c r="U83" s="877"/>
      <c r="V83" s="877"/>
      <c r="W83" s="877"/>
      <c r="X83" s="877"/>
      <c r="Y83" s="877"/>
      <c r="Z83" s="877"/>
      <c r="AA83" s="877"/>
      <c r="AB83" s="877"/>
      <c r="AC83" s="877"/>
      <c r="AD83" s="877"/>
      <c r="AE83" s="877"/>
      <c r="AF83" s="877"/>
      <c r="AG83" s="877"/>
      <c r="AH83" s="877"/>
      <c r="AI83" s="877"/>
      <c r="AJ83" s="878"/>
      <c r="AK83" s="413"/>
      <c r="AL83" s="414"/>
      <c r="AM83" s="255"/>
      <c r="AN83" s="255"/>
      <c r="AO83" s="255"/>
      <c r="AP83" s="255"/>
      <c r="AQ83" s="255"/>
      <c r="AR83" s="255"/>
      <c r="AS83" s="255"/>
      <c r="AT83" s="255"/>
      <c r="AU83" s="255"/>
      <c r="AV83" s="255"/>
      <c r="AW83" s="255"/>
    </row>
    <row r="84" spans="1:52" s="254" customFormat="1" ht="24.75" customHeight="1" x14ac:dyDescent="0.15">
      <c r="A84" s="402"/>
      <c r="B84" s="403" t="s">
        <v>152</v>
      </c>
      <c r="C84" s="383" t="s">
        <v>153</v>
      </c>
      <c r="D84" s="404"/>
      <c r="E84" s="404"/>
      <c r="F84" s="404"/>
      <c r="G84" s="404"/>
      <c r="H84" s="404"/>
      <c r="I84" s="404"/>
      <c r="J84" s="404"/>
      <c r="K84" s="384"/>
      <c r="L84" s="384"/>
      <c r="M84" s="384"/>
      <c r="N84" s="384"/>
      <c r="O84" s="384"/>
      <c r="P84" s="384"/>
      <c r="Q84" s="384"/>
      <c r="R84" s="384"/>
      <c r="S84" s="384"/>
      <c r="T84" s="384"/>
      <c r="U84" s="384"/>
      <c r="V84" s="384"/>
      <c r="W84" s="384"/>
      <c r="X84" s="384"/>
      <c r="Y84" s="385"/>
      <c r="Z84" s="385"/>
      <c r="AA84" s="385"/>
      <c r="AB84" s="385"/>
      <c r="AC84" s="327"/>
      <c r="AD84" s="327"/>
      <c r="AE84" s="327"/>
      <c r="AF84" s="327"/>
      <c r="AG84" s="386"/>
      <c r="AH84" s="386"/>
      <c r="AI84" s="386"/>
      <c r="AJ84" s="405"/>
      <c r="AK84" s="372"/>
      <c r="AL84" s="373"/>
      <c r="AM84" s="255"/>
      <c r="AN84" s="255"/>
      <c r="AO84" s="255"/>
      <c r="AP84" s="255"/>
      <c r="AQ84" s="255"/>
      <c r="AR84" s="255"/>
      <c r="AS84" s="255"/>
      <c r="AT84" s="255"/>
      <c r="AU84" s="255"/>
      <c r="AV84" s="255"/>
      <c r="AW84" s="255"/>
    </row>
    <row r="85" spans="1:52" s="418" customFormat="1" ht="30" customHeight="1" x14ac:dyDescent="0.15">
      <c r="A85" s="879" t="s">
        <v>478</v>
      </c>
      <c r="B85" s="879"/>
      <c r="C85" s="879"/>
      <c r="D85" s="879"/>
      <c r="E85" s="879"/>
      <c r="F85" s="879"/>
      <c r="G85" s="879"/>
      <c r="H85" s="879"/>
      <c r="I85" s="879"/>
      <c r="J85" s="879"/>
      <c r="K85" s="879"/>
      <c r="L85" s="879"/>
      <c r="M85" s="879"/>
      <c r="N85" s="879"/>
      <c r="O85" s="879"/>
      <c r="P85" s="879"/>
      <c r="Q85" s="879"/>
      <c r="R85" s="879"/>
      <c r="S85" s="879"/>
      <c r="T85" s="879"/>
      <c r="U85" s="879"/>
      <c r="V85" s="879"/>
      <c r="W85" s="879"/>
      <c r="X85" s="879"/>
      <c r="Y85" s="879"/>
      <c r="Z85" s="879"/>
      <c r="AA85" s="879"/>
      <c r="AB85" s="879"/>
      <c r="AC85" s="879"/>
      <c r="AD85" s="879"/>
      <c r="AE85" s="879"/>
      <c r="AF85" s="879"/>
      <c r="AG85" s="879"/>
      <c r="AH85" s="879"/>
      <c r="AI85" s="879"/>
      <c r="AJ85" s="879"/>
      <c r="AK85" s="416"/>
      <c r="AL85" s="401"/>
      <c r="AM85" s="417"/>
      <c r="AN85" s="417"/>
      <c r="AO85" s="417"/>
      <c r="AP85" s="417"/>
      <c r="AQ85" s="417"/>
      <c r="AR85" s="417"/>
      <c r="AS85" s="417"/>
      <c r="AT85" s="417"/>
      <c r="AU85" s="417"/>
      <c r="AV85" s="417"/>
      <c r="AW85" s="417"/>
    </row>
    <row r="86" spans="1:52" s="418" customFormat="1" ht="13.5" customHeight="1" x14ac:dyDescent="0.15">
      <c r="A86" s="419"/>
      <c r="B86" s="419"/>
      <c r="C86" s="419"/>
      <c r="D86" s="419"/>
      <c r="E86" s="419"/>
      <c r="F86" s="419"/>
      <c r="G86" s="419"/>
      <c r="H86" s="419"/>
      <c r="I86" s="419"/>
      <c r="J86" s="419"/>
      <c r="K86" s="419"/>
      <c r="L86" s="419"/>
      <c r="M86" s="419"/>
      <c r="N86" s="419"/>
      <c r="O86" s="419"/>
      <c r="P86" s="419"/>
      <c r="Q86" s="419"/>
      <c r="R86" s="419"/>
      <c r="S86" s="419"/>
      <c r="T86" s="419"/>
      <c r="U86" s="419"/>
      <c r="V86" s="419"/>
      <c r="W86" s="419"/>
      <c r="X86" s="419"/>
      <c r="Y86" s="419"/>
      <c r="Z86" s="419"/>
      <c r="AA86" s="419"/>
      <c r="AB86" s="419"/>
      <c r="AC86" s="419"/>
      <c r="AD86" s="419"/>
      <c r="AE86" s="419"/>
      <c r="AF86" s="419"/>
      <c r="AG86" s="419"/>
      <c r="AH86" s="419"/>
      <c r="AI86" s="419"/>
      <c r="AJ86" s="419"/>
      <c r="AK86" s="416"/>
      <c r="AL86" s="401"/>
      <c r="AM86" s="417"/>
      <c r="AN86" s="417"/>
      <c r="AO86" s="417"/>
      <c r="AP86" s="417"/>
      <c r="AQ86" s="417"/>
      <c r="AR86" s="417"/>
      <c r="AS86" s="417"/>
      <c r="AT86" s="417"/>
      <c r="AU86" s="417"/>
      <c r="AV86" s="417"/>
      <c r="AW86" s="417"/>
    </row>
    <row r="87" spans="1:52" ht="23.25" customHeight="1" x14ac:dyDescent="0.15">
      <c r="A87" s="309" t="s">
        <v>472</v>
      </c>
      <c r="B87" s="280"/>
      <c r="C87" s="281"/>
      <c r="D87" s="281"/>
      <c r="E87" s="281"/>
      <c r="F87" s="281"/>
      <c r="G87" s="281"/>
      <c r="H87" s="281"/>
      <c r="I87" s="281"/>
      <c r="J87" s="281"/>
      <c r="K87" s="281"/>
      <c r="L87" s="281"/>
      <c r="M87" s="281"/>
      <c r="N87" s="281"/>
      <c r="O87" s="281"/>
      <c r="P87" s="281"/>
      <c r="Q87" s="281"/>
      <c r="R87" s="281"/>
      <c r="S87" s="281"/>
      <c r="T87" s="281"/>
      <c r="U87" s="281"/>
      <c r="V87" s="281"/>
      <c r="W87" s="281"/>
      <c r="X87" s="281"/>
      <c r="Y87" s="281"/>
      <c r="Z87" s="281"/>
      <c r="AA87" s="281"/>
      <c r="AB87" s="281"/>
      <c r="AC87" s="281"/>
      <c r="AD87" s="281"/>
      <c r="AE87" s="281"/>
      <c r="AF87" s="281"/>
      <c r="AG87" s="281"/>
      <c r="AH87" s="281"/>
      <c r="AI87" s="281"/>
      <c r="AJ87" s="195"/>
      <c r="AK87" s="274"/>
      <c r="AZ87" s="308"/>
    </row>
    <row r="88" spans="1:52" ht="18.75" customHeight="1" x14ac:dyDescent="0.15">
      <c r="A88" s="282" t="s">
        <v>326</v>
      </c>
      <c r="C88" s="420"/>
      <c r="D88" s="420"/>
      <c r="E88" s="420"/>
      <c r="F88" s="420"/>
      <c r="G88" s="420"/>
      <c r="H88" s="420"/>
      <c r="I88" s="420"/>
      <c r="J88" s="420"/>
      <c r="K88" s="420"/>
      <c r="L88" s="420"/>
      <c r="M88" s="420"/>
      <c r="N88" s="420"/>
      <c r="O88" s="420"/>
      <c r="P88" s="420"/>
      <c r="Q88" s="420"/>
      <c r="R88" s="420"/>
      <c r="S88" s="420"/>
      <c r="T88" s="420"/>
      <c r="U88" s="420"/>
      <c r="V88" s="420"/>
      <c r="W88" s="420"/>
      <c r="X88" s="420"/>
      <c r="Y88" s="420"/>
      <c r="Z88" s="420"/>
      <c r="AA88" s="420"/>
      <c r="AB88" s="420"/>
      <c r="AC88" s="420"/>
      <c r="AD88" s="420"/>
      <c r="AE88" s="420"/>
      <c r="AF88" s="420"/>
      <c r="AG88" s="420"/>
      <c r="AH88" s="420"/>
      <c r="AI88" s="420"/>
      <c r="AJ88" s="421"/>
      <c r="AU88" s="270"/>
    </row>
    <row r="89" spans="1:52" x14ac:dyDescent="0.15">
      <c r="A89" s="422" t="s">
        <v>70</v>
      </c>
      <c r="B89" s="300" t="s">
        <v>469</v>
      </c>
      <c r="C89" s="420"/>
      <c r="D89" s="420"/>
      <c r="E89" s="420"/>
      <c r="F89" s="420"/>
      <c r="G89" s="420"/>
      <c r="H89" s="420"/>
      <c r="I89" s="420"/>
      <c r="J89" s="420"/>
      <c r="K89" s="420"/>
      <c r="L89" s="420"/>
      <c r="M89" s="420"/>
      <c r="N89" s="420"/>
      <c r="O89" s="420"/>
      <c r="P89" s="420"/>
      <c r="Q89" s="420"/>
      <c r="R89" s="420"/>
      <c r="S89" s="420"/>
      <c r="T89" s="420"/>
      <c r="U89" s="420"/>
      <c r="V89" s="420"/>
      <c r="W89" s="420"/>
      <c r="X89" s="420"/>
      <c r="Y89" s="420"/>
      <c r="Z89" s="420"/>
      <c r="AA89" s="420"/>
      <c r="AB89" s="420"/>
      <c r="AC89" s="420"/>
      <c r="AD89" s="420"/>
      <c r="AE89" s="420"/>
      <c r="AF89" s="420"/>
      <c r="AG89" s="420"/>
      <c r="AH89" s="420"/>
      <c r="AI89" s="420"/>
      <c r="AJ89" s="421"/>
      <c r="AU89" s="270"/>
    </row>
    <row r="90" spans="1:52" ht="22.5" customHeight="1" x14ac:dyDescent="0.15">
      <c r="A90" s="423" t="s">
        <v>399</v>
      </c>
      <c r="B90" s="830" t="s">
        <v>479</v>
      </c>
      <c r="C90" s="830"/>
      <c r="D90" s="830"/>
      <c r="E90" s="830"/>
      <c r="F90" s="830"/>
      <c r="G90" s="830"/>
      <c r="H90" s="830"/>
      <c r="I90" s="830"/>
      <c r="J90" s="830"/>
      <c r="K90" s="830"/>
      <c r="L90" s="830"/>
      <c r="M90" s="830"/>
      <c r="N90" s="830"/>
      <c r="O90" s="830"/>
      <c r="P90" s="830"/>
      <c r="Q90" s="830"/>
      <c r="R90" s="830"/>
      <c r="S90" s="830"/>
      <c r="T90" s="830"/>
      <c r="U90" s="830"/>
      <c r="V90" s="830"/>
      <c r="W90" s="830"/>
      <c r="X90" s="830"/>
      <c r="Y90" s="830"/>
      <c r="Z90" s="830"/>
      <c r="AA90" s="830"/>
      <c r="AB90" s="830"/>
      <c r="AC90" s="830"/>
      <c r="AD90" s="830"/>
      <c r="AE90" s="830"/>
      <c r="AF90" s="830"/>
      <c r="AG90" s="830"/>
      <c r="AH90" s="830"/>
      <c r="AI90" s="830"/>
      <c r="AJ90" s="830"/>
      <c r="AU90" s="270"/>
    </row>
    <row r="91" spans="1:52" ht="22.5" customHeight="1" x14ac:dyDescent="0.15">
      <c r="A91" s="423" t="s">
        <v>400</v>
      </c>
      <c r="B91" s="830" t="s">
        <v>480</v>
      </c>
      <c r="C91" s="831"/>
      <c r="D91" s="831"/>
      <c r="E91" s="831"/>
      <c r="F91" s="831"/>
      <c r="G91" s="831"/>
      <c r="H91" s="831"/>
      <c r="I91" s="831"/>
      <c r="J91" s="831"/>
      <c r="K91" s="831"/>
      <c r="L91" s="831"/>
      <c r="M91" s="831"/>
      <c r="N91" s="831"/>
      <c r="O91" s="831"/>
      <c r="P91" s="831"/>
      <c r="Q91" s="831"/>
      <c r="R91" s="831"/>
      <c r="S91" s="831"/>
      <c r="T91" s="831"/>
      <c r="U91" s="831"/>
      <c r="V91" s="831"/>
      <c r="W91" s="831"/>
      <c r="X91" s="831"/>
      <c r="Y91" s="831"/>
      <c r="Z91" s="831"/>
      <c r="AA91" s="831"/>
      <c r="AB91" s="831"/>
      <c r="AC91" s="831"/>
      <c r="AD91" s="831"/>
      <c r="AE91" s="831"/>
      <c r="AF91" s="831"/>
      <c r="AG91" s="831"/>
      <c r="AH91" s="831"/>
      <c r="AI91" s="831"/>
      <c r="AJ91" s="831"/>
      <c r="AU91" s="270"/>
    </row>
    <row r="92" spans="1:52" x14ac:dyDescent="0.15">
      <c r="A92" s="423" t="s">
        <v>401</v>
      </c>
      <c r="B92" s="300" t="s">
        <v>481</v>
      </c>
      <c r="C92" s="420"/>
      <c r="D92" s="420"/>
      <c r="E92" s="420"/>
      <c r="F92" s="420"/>
      <c r="G92" s="420"/>
      <c r="H92" s="420"/>
      <c r="I92" s="420"/>
      <c r="J92" s="420"/>
      <c r="K92" s="420"/>
      <c r="L92" s="420"/>
      <c r="M92" s="420"/>
      <c r="N92" s="420"/>
      <c r="O92" s="420"/>
      <c r="P92" s="420"/>
      <c r="Q92" s="420"/>
      <c r="R92" s="420"/>
      <c r="S92" s="420"/>
      <c r="T92" s="420"/>
      <c r="U92" s="420"/>
      <c r="V92" s="420"/>
      <c r="W92" s="420"/>
      <c r="X92" s="420"/>
      <c r="Y92" s="420"/>
      <c r="Z92" s="420"/>
      <c r="AA92" s="420"/>
      <c r="AB92" s="420"/>
      <c r="AC92" s="420"/>
      <c r="AD92" s="420"/>
      <c r="AE92" s="420"/>
      <c r="AF92" s="420"/>
      <c r="AG92" s="420"/>
      <c r="AH92" s="420"/>
      <c r="AI92" s="420"/>
      <c r="AJ92" s="421"/>
      <c r="AU92" s="270"/>
    </row>
    <row r="93" spans="1:52" ht="24" customHeight="1" x14ac:dyDescent="0.15">
      <c r="A93" s="423" t="s">
        <v>402</v>
      </c>
      <c r="B93" s="832" t="s">
        <v>470</v>
      </c>
      <c r="C93" s="832"/>
      <c r="D93" s="832"/>
      <c r="E93" s="832"/>
      <c r="F93" s="832"/>
      <c r="G93" s="832"/>
      <c r="H93" s="832"/>
      <c r="I93" s="832"/>
      <c r="J93" s="832"/>
      <c r="K93" s="832"/>
      <c r="L93" s="832"/>
      <c r="M93" s="832"/>
      <c r="N93" s="832"/>
      <c r="O93" s="832"/>
      <c r="P93" s="832"/>
      <c r="Q93" s="832"/>
      <c r="R93" s="832"/>
      <c r="S93" s="832"/>
      <c r="T93" s="832"/>
      <c r="U93" s="832"/>
      <c r="V93" s="832"/>
      <c r="W93" s="832"/>
      <c r="X93" s="832"/>
      <c r="Y93" s="832"/>
      <c r="Z93" s="832"/>
      <c r="AA93" s="832"/>
      <c r="AB93" s="832"/>
      <c r="AC93" s="832"/>
      <c r="AD93" s="832"/>
      <c r="AE93" s="832"/>
      <c r="AF93" s="832"/>
      <c r="AG93" s="832"/>
      <c r="AH93" s="832"/>
      <c r="AI93" s="832"/>
      <c r="AJ93" s="832"/>
      <c r="AU93" s="270"/>
    </row>
    <row r="94" spans="1:52" ht="6" customHeight="1" x14ac:dyDescent="0.15">
      <c r="A94" s="423"/>
      <c r="B94" s="424"/>
      <c r="C94" s="424"/>
      <c r="D94" s="424"/>
      <c r="E94" s="424"/>
      <c r="F94" s="424"/>
      <c r="G94" s="424"/>
      <c r="H94" s="424"/>
      <c r="I94" s="424"/>
      <c r="J94" s="424"/>
      <c r="K94" s="424"/>
      <c r="L94" s="424"/>
      <c r="M94" s="424"/>
      <c r="N94" s="424"/>
      <c r="O94" s="424"/>
      <c r="P94" s="424"/>
      <c r="Q94" s="424"/>
      <c r="R94" s="424"/>
      <c r="S94" s="424"/>
      <c r="T94" s="424"/>
      <c r="U94" s="424"/>
      <c r="V94" s="424"/>
      <c r="W94" s="424"/>
      <c r="X94" s="424"/>
      <c r="Y94" s="424"/>
      <c r="Z94" s="424"/>
      <c r="AA94" s="424"/>
      <c r="AB94" s="424"/>
      <c r="AC94" s="424"/>
      <c r="AD94" s="424"/>
      <c r="AE94" s="424"/>
      <c r="AF94" s="424"/>
      <c r="AG94" s="424"/>
      <c r="AH94" s="424"/>
      <c r="AI94" s="424"/>
      <c r="AJ94" s="424"/>
      <c r="AU94" s="270"/>
    </row>
    <row r="95" spans="1:52" ht="30.75" customHeight="1" x14ac:dyDescent="0.15">
      <c r="A95" s="310" t="s">
        <v>275</v>
      </c>
      <c r="B95" s="311"/>
      <c r="C95" s="312"/>
      <c r="D95" s="312"/>
      <c r="E95" s="312"/>
      <c r="F95" s="312"/>
      <c r="G95" s="312"/>
      <c r="H95" s="312"/>
      <c r="I95" s="312"/>
      <c r="J95" s="312"/>
      <c r="K95" s="312"/>
      <c r="L95" s="313"/>
      <c r="M95" s="313"/>
      <c r="N95" s="313"/>
      <c r="O95" s="313"/>
      <c r="P95" s="313"/>
      <c r="Q95" s="313"/>
      <c r="R95" s="313"/>
      <c r="S95" s="1014">
        <f>W38</f>
        <v>10800000</v>
      </c>
      <c r="T95" s="1015"/>
      <c r="U95" s="1015"/>
      <c r="V95" s="1015"/>
      <c r="W95" s="1015"/>
      <c r="X95" s="425" t="s">
        <v>1</v>
      </c>
      <c r="Y95" s="420"/>
      <c r="Z95" s="420"/>
      <c r="AA95" s="420"/>
      <c r="AB95" s="420"/>
      <c r="AC95" s="420"/>
      <c r="AD95" s="420"/>
      <c r="AE95" s="420"/>
      <c r="AF95" s="420"/>
      <c r="AG95" s="420"/>
      <c r="AH95" s="420"/>
      <c r="AI95" s="420"/>
      <c r="AJ95" s="420"/>
    </row>
    <row r="96" spans="1:52" ht="30.75" customHeight="1" thickBot="1" x14ac:dyDescent="0.2">
      <c r="A96" s="426" t="s">
        <v>485</v>
      </c>
      <c r="C96" s="427"/>
      <c r="D96" s="427"/>
      <c r="E96" s="427"/>
      <c r="F96" s="427"/>
      <c r="G96" s="427"/>
      <c r="H96" s="427"/>
      <c r="I96" s="427"/>
      <c r="J96" s="427"/>
      <c r="K96" s="427"/>
      <c r="L96" s="428"/>
      <c r="M96" s="428"/>
      <c r="N96" s="427"/>
      <c r="O96" s="427"/>
      <c r="P96" s="429"/>
      <c r="Q96" s="429"/>
      <c r="R96" s="430"/>
      <c r="S96" s="1089" t="s">
        <v>93</v>
      </c>
      <c r="T96" s="1090"/>
      <c r="U96" s="1090"/>
      <c r="V96" s="1090"/>
      <c r="W96" s="1090"/>
      <c r="X96" s="1091"/>
      <c r="Y96" s="853" t="s">
        <v>158</v>
      </c>
      <c r="Z96" s="854"/>
      <c r="AA96" s="854"/>
      <c r="AB96" s="854"/>
      <c r="AC96" s="854"/>
      <c r="AD96" s="855"/>
      <c r="AE96" s="853" t="s">
        <v>94</v>
      </c>
      <c r="AF96" s="854"/>
      <c r="AG96" s="854"/>
      <c r="AH96" s="854"/>
      <c r="AI96" s="854"/>
      <c r="AJ96" s="855"/>
    </row>
    <row r="97" spans="1:54" ht="26.25" customHeight="1" thickBot="1" x14ac:dyDescent="0.2">
      <c r="A97" s="431"/>
      <c r="B97" s="1111" t="s">
        <v>379</v>
      </c>
      <c r="C97" s="1112"/>
      <c r="D97" s="1112"/>
      <c r="E97" s="1112"/>
      <c r="F97" s="1112"/>
      <c r="G97" s="1112"/>
      <c r="H97" s="1112"/>
      <c r="I97" s="1112"/>
      <c r="J97" s="1112"/>
      <c r="K97" s="1112"/>
      <c r="L97" s="1112"/>
      <c r="M97" s="1112"/>
      <c r="N97" s="1112"/>
      <c r="O97" s="1112"/>
      <c r="P97" s="1112"/>
      <c r="Q97" s="1112"/>
      <c r="R97" s="1112"/>
      <c r="S97" s="997" t="b">
        <v>1</v>
      </c>
      <c r="T97" s="998"/>
      <c r="U97" s="998"/>
      <c r="V97" s="998"/>
      <c r="W97" s="998"/>
      <c r="X97" s="432"/>
      <c r="Y97" s="998" t="b">
        <v>1</v>
      </c>
      <c r="Z97" s="998"/>
      <c r="AA97" s="998"/>
      <c r="AB97" s="998"/>
      <c r="AC97" s="998"/>
      <c r="AD97" s="433"/>
      <c r="AE97" s="998" t="b">
        <v>1</v>
      </c>
      <c r="AF97" s="998"/>
      <c r="AG97" s="998"/>
      <c r="AH97" s="998"/>
      <c r="AI97" s="1076"/>
      <c r="AJ97" s="316" t="str">
        <f>IF(M19="○", IF(OR(AND(NOT(S97),NOT(Y97),AE97),AND(NOT(S97),NOT(Y97),NOT(AE97))),"×","○"),"")</f>
        <v>○</v>
      </c>
      <c r="AK97" s="434"/>
      <c r="AL97" s="950" t="s">
        <v>333</v>
      </c>
      <c r="AM97" s="951"/>
      <c r="AN97" s="951"/>
      <c r="AO97" s="951"/>
      <c r="AP97" s="951"/>
      <c r="AQ97" s="951"/>
      <c r="AR97" s="951"/>
      <c r="AS97" s="951"/>
      <c r="AT97" s="951"/>
      <c r="AU97" s="951"/>
      <c r="AV97" s="952"/>
    </row>
    <row r="98" spans="1:54" ht="18.75" customHeight="1" thickBot="1" x14ac:dyDescent="0.2">
      <c r="A98" s="435"/>
      <c r="B98" s="911" t="s">
        <v>429</v>
      </c>
      <c r="C98" s="912"/>
      <c r="D98" s="912"/>
      <c r="E98" s="912"/>
      <c r="F98" s="912"/>
      <c r="G98" s="912"/>
      <c r="H98" s="912"/>
      <c r="I98" s="912"/>
      <c r="J98" s="912"/>
      <c r="K98" s="912"/>
      <c r="L98" s="912"/>
      <c r="M98" s="912"/>
      <c r="N98" s="912"/>
      <c r="O98" s="912"/>
      <c r="P98" s="912"/>
      <c r="Q98" s="912"/>
      <c r="R98" s="912"/>
      <c r="S98" s="1161">
        <v>18</v>
      </c>
      <c r="T98" s="1003"/>
      <c r="U98" s="1003"/>
      <c r="V98" s="1003"/>
      <c r="W98" s="1003"/>
      <c r="X98" s="436" t="s">
        <v>216</v>
      </c>
      <c r="Y98" s="1003">
        <v>27</v>
      </c>
      <c r="Z98" s="1003"/>
      <c r="AA98" s="1003"/>
      <c r="AB98" s="1003"/>
      <c r="AC98" s="1003"/>
      <c r="AD98" s="437" t="s">
        <v>216</v>
      </c>
      <c r="AE98" s="1003">
        <v>9</v>
      </c>
      <c r="AF98" s="1003"/>
      <c r="AG98" s="1003"/>
      <c r="AH98" s="1003"/>
      <c r="AI98" s="1003"/>
      <c r="AJ98" s="438" t="s">
        <v>24</v>
      </c>
      <c r="AK98" s="1030" t="s">
        <v>412</v>
      </c>
    </row>
    <row r="99" spans="1:54" ht="17.25" customHeight="1" thickBot="1" x14ac:dyDescent="0.2">
      <c r="A99" s="435"/>
      <c r="B99" s="843" t="s">
        <v>482</v>
      </c>
      <c r="C99" s="844"/>
      <c r="D99" s="844"/>
      <c r="E99" s="844"/>
      <c r="F99" s="844"/>
      <c r="G99" s="844"/>
      <c r="H99" s="844"/>
      <c r="I99" s="844"/>
      <c r="J99" s="844"/>
      <c r="K99" s="844"/>
      <c r="L99" s="844"/>
      <c r="M99" s="844"/>
      <c r="N99" s="844"/>
      <c r="O99" s="844"/>
      <c r="P99" s="844"/>
      <c r="Q99" s="844"/>
      <c r="R99" s="845"/>
      <c r="S99" s="841">
        <v>1.2</v>
      </c>
      <c r="T99" s="836"/>
      <c r="U99" s="836"/>
      <c r="V99" s="836"/>
      <c r="W99" s="837"/>
      <c r="X99" s="849" t="s">
        <v>274</v>
      </c>
      <c r="Y99" s="835">
        <v>1</v>
      </c>
      <c r="Z99" s="836"/>
      <c r="AA99" s="836"/>
      <c r="AB99" s="836"/>
      <c r="AC99" s="837"/>
      <c r="AD99" s="851" t="s">
        <v>274</v>
      </c>
      <c r="AE99" s="835">
        <v>0.6</v>
      </c>
      <c r="AF99" s="836"/>
      <c r="AG99" s="836"/>
      <c r="AH99" s="836"/>
      <c r="AI99" s="837"/>
      <c r="AJ99" s="439" t="str">
        <f>IF(M19="○", IF(AND(S97=TRUE,Y97=TRUE), IF(AND(S99&gt;Y99, Y99&gt;0),"○","×"),""),"")</f>
        <v>○</v>
      </c>
      <c r="AK99" s="1030"/>
      <c r="AL99" s="950" t="s">
        <v>492</v>
      </c>
      <c r="AM99" s="1085"/>
      <c r="AN99" s="1085"/>
      <c r="AO99" s="1085"/>
      <c r="AP99" s="1085"/>
      <c r="AQ99" s="1085"/>
      <c r="AR99" s="1085"/>
      <c r="AS99" s="1085"/>
      <c r="AT99" s="1085"/>
      <c r="AU99" s="1085"/>
      <c r="AV99" s="1086"/>
    </row>
    <row r="100" spans="1:54" ht="17.25" customHeight="1" thickBot="1" x14ac:dyDescent="0.2">
      <c r="A100" s="435"/>
      <c r="B100" s="846"/>
      <c r="C100" s="847"/>
      <c r="D100" s="847"/>
      <c r="E100" s="847"/>
      <c r="F100" s="847"/>
      <c r="G100" s="847"/>
      <c r="H100" s="847"/>
      <c r="I100" s="847"/>
      <c r="J100" s="847"/>
      <c r="K100" s="847"/>
      <c r="L100" s="847"/>
      <c r="M100" s="847"/>
      <c r="N100" s="847"/>
      <c r="O100" s="847"/>
      <c r="P100" s="847"/>
      <c r="Q100" s="847"/>
      <c r="R100" s="848"/>
      <c r="S100" s="842"/>
      <c r="T100" s="839"/>
      <c r="U100" s="839"/>
      <c r="V100" s="839"/>
      <c r="W100" s="840"/>
      <c r="X100" s="850"/>
      <c r="Y100" s="838"/>
      <c r="Z100" s="839"/>
      <c r="AA100" s="839"/>
      <c r="AB100" s="839"/>
      <c r="AC100" s="840"/>
      <c r="AD100" s="852"/>
      <c r="AE100" s="838"/>
      <c r="AF100" s="839"/>
      <c r="AG100" s="839"/>
      <c r="AH100" s="839"/>
      <c r="AI100" s="840"/>
      <c r="AJ100" s="316" t="str">
        <f>IF(M19="○", IF(AND(Y97=TRUE,AE97=TRUE), IF(AND(Y103="",AE103=""), IF(AND(Y99&gt;=2*AE99,AE99&gt;0),"○","×"), IF(AND(Y103&gt;=AE103, Y99&gt;0, AE99&gt;0),"○","×")), IF(AND(S97=TRUE,AE97=TRUE),IF(AND(Y103&gt;=AE103,AE103&gt;0), IF(AND(S99&gt;2*AE99,AE99&gt;0),"○","×"),"×"),"")),"")</f>
        <v>○</v>
      </c>
      <c r="AK100" s="1031" t="s">
        <v>296</v>
      </c>
      <c r="AL100" s="950" t="s">
        <v>493</v>
      </c>
      <c r="AM100" s="1085"/>
      <c r="AN100" s="1085"/>
      <c r="AO100" s="1085"/>
      <c r="AP100" s="1085"/>
      <c r="AQ100" s="1085"/>
      <c r="AR100" s="1085"/>
      <c r="AS100" s="1085"/>
      <c r="AT100" s="1085"/>
      <c r="AU100" s="1085"/>
      <c r="AV100" s="1086"/>
    </row>
    <row r="101" spans="1:54" ht="18.75" customHeight="1" x14ac:dyDescent="0.15">
      <c r="A101" s="435"/>
      <c r="B101" s="846" t="s">
        <v>297</v>
      </c>
      <c r="C101" s="847"/>
      <c r="D101" s="847"/>
      <c r="E101" s="847"/>
      <c r="F101" s="847"/>
      <c r="G101" s="847"/>
      <c r="H101" s="847"/>
      <c r="I101" s="847"/>
      <c r="J101" s="847"/>
      <c r="K101" s="847"/>
      <c r="L101" s="847"/>
      <c r="M101" s="847"/>
      <c r="N101" s="847"/>
      <c r="O101" s="847"/>
      <c r="P101" s="847"/>
      <c r="Q101" s="847"/>
      <c r="R101" s="847"/>
      <c r="S101" s="1162">
        <f>IFERROR(S95/((IFERROR(S98/(S99/S99), 0))+IFERROR(Y98/(S99/Y99),0)+IFERROR(AE98/(S99/AE99),0))/Y115,0)</f>
        <v>20000</v>
      </c>
      <c r="T101" s="1163"/>
      <c r="U101" s="1163"/>
      <c r="V101" s="1163"/>
      <c r="W101" s="1163"/>
      <c r="X101" s="440" t="s">
        <v>139</v>
      </c>
      <c r="Y101" s="1164">
        <f>IFERROR(S95/((IFERROR(S98/(Y99/S99), 0))+IFERROR(Y98/(Y99/Y99),0)+IFERROR(AE98/(Y99/AE99),0))/Y115,0)</f>
        <v>16666.666666666668</v>
      </c>
      <c r="Z101" s="1163"/>
      <c r="AA101" s="1163"/>
      <c r="AB101" s="1163"/>
      <c r="AC101" s="1163"/>
      <c r="AD101" s="440" t="s">
        <v>139</v>
      </c>
      <c r="AE101" s="1164">
        <f>IFERROR(S95/((IFERROR(S98/(AE99/S99), 0))+IFERROR(Y98/(AE99/Y99),0)+IFERROR(AE98/(AE99/AE99),0))/Y115,0)</f>
        <v>10000</v>
      </c>
      <c r="AF101" s="1163"/>
      <c r="AG101" s="1163"/>
      <c r="AH101" s="1163"/>
      <c r="AI101" s="1163"/>
      <c r="AJ101" s="441" t="s">
        <v>139</v>
      </c>
      <c r="AK101" s="1031"/>
    </row>
    <row r="102" spans="1:54" ht="19.5" customHeight="1" x14ac:dyDescent="0.15">
      <c r="A102" s="435"/>
      <c r="B102" s="1012" t="s">
        <v>298</v>
      </c>
      <c r="C102" s="946"/>
      <c r="D102" s="946"/>
      <c r="E102" s="946"/>
      <c r="F102" s="946"/>
      <c r="G102" s="946"/>
      <c r="H102" s="946"/>
      <c r="I102" s="946"/>
      <c r="J102" s="946"/>
      <c r="K102" s="946"/>
      <c r="L102" s="946"/>
      <c r="M102" s="946"/>
      <c r="N102" s="946"/>
      <c r="O102" s="946"/>
      <c r="P102" s="946"/>
      <c r="Q102" s="946"/>
      <c r="R102" s="946"/>
      <c r="S102" s="442" t="s">
        <v>125</v>
      </c>
      <c r="T102" s="1001">
        <f>S98*S101*Y115</f>
        <v>4320000</v>
      </c>
      <c r="U102" s="1001"/>
      <c r="V102" s="1001"/>
      <c r="W102" s="443" t="s">
        <v>139</v>
      </c>
      <c r="X102" s="444" t="s">
        <v>140</v>
      </c>
      <c r="Y102" s="445" t="s">
        <v>125</v>
      </c>
      <c r="Z102" s="1002">
        <f>Y98*Y101*Y115</f>
        <v>5400000.0000000009</v>
      </c>
      <c r="AA102" s="1002"/>
      <c r="AB102" s="1002"/>
      <c r="AC102" s="446" t="s">
        <v>139</v>
      </c>
      <c r="AD102" s="444" t="s">
        <v>140</v>
      </c>
      <c r="AE102" s="445" t="s">
        <v>125</v>
      </c>
      <c r="AF102" s="1002">
        <f>AE98*AE101*Y115</f>
        <v>1080000</v>
      </c>
      <c r="AG102" s="1002"/>
      <c r="AH102" s="1002"/>
      <c r="AI102" s="446" t="s">
        <v>139</v>
      </c>
      <c r="AJ102" s="447" t="s">
        <v>140</v>
      </c>
    </row>
    <row r="103" spans="1:54" ht="24.75" customHeight="1" thickBot="1" x14ac:dyDescent="0.2">
      <c r="A103" s="431"/>
      <c r="B103" s="1146" t="s">
        <v>420</v>
      </c>
      <c r="C103" s="1056"/>
      <c r="D103" s="1056"/>
      <c r="E103" s="1056"/>
      <c r="F103" s="1056"/>
      <c r="G103" s="1056"/>
      <c r="H103" s="1056"/>
      <c r="I103" s="1056"/>
      <c r="J103" s="1056"/>
      <c r="K103" s="1056"/>
      <c r="L103" s="1056"/>
      <c r="M103" s="1056"/>
      <c r="N103" s="1056"/>
      <c r="O103" s="1056"/>
      <c r="P103" s="1056"/>
      <c r="Q103" s="1056"/>
      <c r="R103" s="1056"/>
      <c r="S103" s="931"/>
      <c r="T103" s="932"/>
      <c r="U103" s="932"/>
      <c r="V103" s="932"/>
      <c r="W103" s="932"/>
      <c r="X103" s="932"/>
      <c r="Y103" s="1143">
        <v>249500</v>
      </c>
      <c r="Z103" s="1144"/>
      <c r="AA103" s="1144"/>
      <c r="AB103" s="1144"/>
      <c r="AC103" s="1145"/>
      <c r="AD103" s="448" t="s">
        <v>1</v>
      </c>
      <c r="AE103" s="933">
        <v>225000</v>
      </c>
      <c r="AF103" s="934"/>
      <c r="AG103" s="934"/>
      <c r="AH103" s="934"/>
      <c r="AI103" s="935"/>
      <c r="AJ103" s="449" t="s">
        <v>1</v>
      </c>
      <c r="AK103" s="252"/>
    </row>
    <row r="104" spans="1:54" ht="30.75" customHeight="1" thickBot="1" x14ac:dyDescent="0.2">
      <c r="A104" s="431"/>
      <c r="B104" s="1139" t="s">
        <v>421</v>
      </c>
      <c r="C104" s="1140"/>
      <c r="D104" s="1140"/>
      <c r="E104" s="1140"/>
      <c r="F104" s="1140"/>
      <c r="G104" s="1140"/>
      <c r="H104" s="1140"/>
      <c r="I104" s="1140"/>
      <c r="J104" s="1140"/>
      <c r="K104" s="1140"/>
      <c r="L104" s="1140"/>
      <c r="M104" s="1140"/>
      <c r="N104" s="1140"/>
      <c r="O104" s="1140"/>
      <c r="P104" s="1140"/>
      <c r="Q104" s="1140"/>
      <c r="R104" s="1140"/>
      <c r="S104" s="1056"/>
      <c r="T104" s="1056"/>
      <c r="U104" s="1056"/>
      <c r="V104" s="1056"/>
      <c r="W104" s="1056"/>
      <c r="X104" s="1056"/>
      <c r="Y104" s="1004">
        <v>4200000</v>
      </c>
      <c r="Z104" s="1005"/>
      <c r="AA104" s="1005"/>
      <c r="AB104" s="1005"/>
      <c r="AC104" s="1005"/>
      <c r="AD104" s="450" t="s">
        <v>1</v>
      </c>
      <c r="AE104" s="451" t="s">
        <v>291</v>
      </c>
      <c r="AF104" s="452" t="str">
        <f>IF(M19="○", IF(Y104,IF(Y104&lt;=4400000,"○","☓"),""),"")</f>
        <v>○</v>
      </c>
      <c r="AG104" s="453" t="s">
        <v>328</v>
      </c>
      <c r="AH104" s="454"/>
      <c r="AI104" s="454"/>
      <c r="AJ104" s="454"/>
      <c r="AK104" s="260"/>
      <c r="AL104" s="950" t="s">
        <v>467</v>
      </c>
      <c r="AM104" s="1085"/>
      <c r="AN104" s="1085"/>
      <c r="AO104" s="1085"/>
      <c r="AP104" s="1085"/>
      <c r="AQ104" s="1085"/>
      <c r="AR104" s="1085"/>
      <c r="AS104" s="1085"/>
      <c r="AT104" s="1085"/>
      <c r="AU104" s="1085"/>
      <c r="AV104" s="1086"/>
    </row>
    <row r="105" spans="1:54" s="254" customFormat="1" ht="28.5" customHeight="1" x14ac:dyDescent="0.15">
      <c r="A105" s="455"/>
      <c r="B105" s="1141" t="s">
        <v>310</v>
      </c>
      <c r="C105" s="1142"/>
      <c r="D105" s="1142"/>
      <c r="E105" s="1142"/>
      <c r="F105" s="1142"/>
      <c r="G105" s="1142"/>
      <c r="H105" s="1142"/>
      <c r="I105" s="1142"/>
      <c r="J105" s="1142"/>
      <c r="K105" s="1142"/>
      <c r="L105" s="1142"/>
      <c r="M105" s="1142"/>
      <c r="N105" s="1142"/>
      <c r="O105" s="1142"/>
      <c r="P105" s="1142"/>
      <c r="Q105" s="1142"/>
      <c r="R105" s="1142"/>
      <c r="S105" s="1142"/>
      <c r="T105" s="1142"/>
      <c r="U105" s="1142"/>
      <c r="V105" s="1142"/>
      <c r="W105" s="1142"/>
      <c r="X105" s="1142"/>
      <c r="Y105" s="1004">
        <v>2</v>
      </c>
      <c r="Z105" s="1005"/>
      <c r="AA105" s="1005"/>
      <c r="AB105" s="1005"/>
      <c r="AC105" s="1005"/>
      <c r="AD105" s="441" t="s">
        <v>294</v>
      </c>
      <c r="AE105" s="456" t="s">
        <v>291</v>
      </c>
      <c r="AF105" s="1087" t="str">
        <f>IF(M19="○",IF(OR(Y105&gt;=Y106,OR(C108,C109,C110,C111)=TRUE),"○","☓"),"")</f>
        <v>○</v>
      </c>
      <c r="AG105" s="938" t="s">
        <v>295</v>
      </c>
      <c r="AH105" s="260"/>
      <c r="AJ105" s="457"/>
      <c r="AK105" s="274"/>
      <c r="AL105" s="1119" t="s">
        <v>468</v>
      </c>
      <c r="AM105" s="1120"/>
      <c r="AN105" s="1120"/>
      <c r="AO105" s="1120"/>
      <c r="AP105" s="1120"/>
      <c r="AQ105" s="1120"/>
      <c r="AR105" s="1120"/>
      <c r="AS105" s="1120"/>
      <c r="AT105" s="1120"/>
      <c r="AU105" s="1120"/>
      <c r="AV105" s="1121"/>
      <c r="AW105" s="255"/>
      <c r="AX105" s="458"/>
      <c r="AY105" s="458"/>
      <c r="AZ105" s="458"/>
      <c r="BA105" s="458"/>
      <c r="BB105" s="458"/>
    </row>
    <row r="106" spans="1:54" s="254" customFormat="1" ht="28.5" customHeight="1" thickBot="1" x14ac:dyDescent="0.2">
      <c r="A106" s="455"/>
      <c r="B106" s="1099" t="s">
        <v>424</v>
      </c>
      <c r="C106" s="1100"/>
      <c r="D106" s="1100"/>
      <c r="E106" s="1100"/>
      <c r="F106" s="1100"/>
      <c r="G106" s="1100"/>
      <c r="H106" s="1100"/>
      <c r="I106" s="1100"/>
      <c r="J106" s="1100"/>
      <c r="K106" s="1100"/>
      <c r="L106" s="1100"/>
      <c r="M106" s="1100"/>
      <c r="N106" s="1100"/>
      <c r="O106" s="1100"/>
      <c r="P106" s="1100"/>
      <c r="Q106" s="1100"/>
      <c r="R106" s="1100"/>
      <c r="S106" s="1100"/>
      <c r="T106" s="1100"/>
      <c r="U106" s="1100"/>
      <c r="V106" s="1100"/>
      <c r="W106" s="1100"/>
      <c r="X106" s="1100"/>
      <c r="Y106" s="936">
        <f>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3</v>
      </c>
      <c r="Z106" s="937"/>
      <c r="AA106" s="937"/>
      <c r="AB106" s="937"/>
      <c r="AC106" s="937"/>
      <c r="AD106" s="459" t="s">
        <v>299</v>
      </c>
      <c r="AE106" s="456" t="s">
        <v>291</v>
      </c>
      <c r="AF106" s="1088"/>
      <c r="AG106" s="938"/>
      <c r="AH106" s="260"/>
      <c r="AI106" s="456"/>
      <c r="AJ106" s="457"/>
      <c r="AK106" s="274"/>
      <c r="AL106" s="1125"/>
      <c r="AM106" s="1126"/>
      <c r="AN106" s="1126"/>
      <c r="AO106" s="1126"/>
      <c r="AP106" s="1126"/>
      <c r="AQ106" s="1126"/>
      <c r="AR106" s="1126"/>
      <c r="AS106" s="1126"/>
      <c r="AT106" s="1126"/>
      <c r="AU106" s="1126"/>
      <c r="AV106" s="1127"/>
      <c r="AW106" s="255"/>
      <c r="AX106" s="458"/>
      <c r="AY106" s="458"/>
      <c r="AZ106" s="458"/>
      <c r="BA106" s="458"/>
      <c r="BB106" s="458"/>
    </row>
    <row r="107" spans="1:54" s="254" customFormat="1" ht="18" customHeight="1" x14ac:dyDescent="0.15">
      <c r="A107" s="460"/>
      <c r="B107" s="461" t="s">
        <v>336</v>
      </c>
      <c r="C107" s="462"/>
      <c r="D107" s="463"/>
      <c r="E107" s="464"/>
      <c r="F107" s="464"/>
      <c r="G107" s="464"/>
      <c r="H107" s="464"/>
      <c r="I107" s="464"/>
      <c r="J107" s="464"/>
      <c r="K107" s="464"/>
      <c r="L107" s="464"/>
      <c r="M107" s="464"/>
      <c r="N107" s="464"/>
      <c r="O107" s="464"/>
      <c r="P107" s="464"/>
      <c r="Q107" s="464"/>
      <c r="R107" s="464"/>
      <c r="S107" s="464"/>
      <c r="T107" s="464"/>
      <c r="U107" s="464"/>
      <c r="V107" s="464"/>
      <c r="W107" s="464"/>
      <c r="X107" s="464"/>
      <c r="Y107" s="419"/>
      <c r="Z107" s="419"/>
      <c r="AA107" s="419"/>
      <c r="AB107" s="419"/>
      <c r="AC107" s="419"/>
      <c r="AD107" s="419"/>
      <c r="AE107" s="464"/>
      <c r="AF107" s="464"/>
      <c r="AG107" s="464"/>
      <c r="AH107" s="464"/>
      <c r="AI107" s="464"/>
      <c r="AJ107" s="465"/>
      <c r="AL107" s="466"/>
      <c r="AM107" s="467"/>
      <c r="AN107" s="468"/>
      <c r="AO107" s="468"/>
      <c r="AP107" s="468"/>
      <c r="AQ107" s="468"/>
      <c r="AR107" s="469"/>
      <c r="AS107" s="255"/>
      <c r="AT107" s="261"/>
      <c r="AU107" s="255"/>
      <c r="AV107" s="255"/>
      <c r="AW107" s="255"/>
    </row>
    <row r="108" spans="1:54" s="254" customFormat="1" ht="16.5" customHeight="1" x14ac:dyDescent="0.15">
      <c r="A108" s="460"/>
      <c r="B108" s="336"/>
      <c r="C108" s="55" t="b">
        <v>1</v>
      </c>
      <c r="D108" s="306" t="s">
        <v>243</v>
      </c>
      <c r="E108" s="332"/>
      <c r="F108" s="332"/>
      <c r="G108" s="332"/>
      <c r="H108" s="332"/>
      <c r="I108" s="332"/>
      <c r="J108" s="332"/>
      <c r="K108" s="332"/>
      <c r="L108" s="332"/>
      <c r="M108" s="332"/>
      <c r="N108" s="332"/>
      <c r="O108" s="332"/>
      <c r="P108" s="332"/>
      <c r="Q108" s="332"/>
      <c r="R108" s="332"/>
      <c r="S108" s="332"/>
      <c r="T108" s="332"/>
      <c r="U108" s="332"/>
      <c r="V108" s="332"/>
      <c r="W108" s="332"/>
      <c r="X108" s="332"/>
      <c r="Y108" s="332"/>
      <c r="Z108" s="332"/>
      <c r="AA108" s="332"/>
      <c r="AB108" s="332"/>
      <c r="AC108" s="332"/>
      <c r="AD108" s="332"/>
      <c r="AE108" s="332"/>
      <c r="AF108" s="332"/>
      <c r="AG108" s="332"/>
      <c r="AH108" s="332"/>
      <c r="AI108" s="292"/>
      <c r="AJ108" s="470"/>
      <c r="AL108" s="466"/>
      <c r="AM108" s="467"/>
      <c r="AN108" s="468"/>
      <c r="AO108" s="468"/>
      <c r="AP108" s="468"/>
      <c r="AQ108" s="468"/>
      <c r="AR108" s="469"/>
      <c r="AS108" s="255"/>
      <c r="AT108" s="261"/>
      <c r="AU108" s="255"/>
      <c r="AV108" s="255"/>
      <c r="AW108" s="255"/>
    </row>
    <row r="109" spans="1:54" s="254" customFormat="1" ht="16.5" customHeight="1" x14ac:dyDescent="0.15">
      <c r="A109" s="460"/>
      <c r="B109" s="336"/>
      <c r="C109" s="56" t="b">
        <v>0</v>
      </c>
      <c r="D109" s="306" t="s">
        <v>244</v>
      </c>
      <c r="E109" s="471"/>
      <c r="F109" s="471"/>
      <c r="G109" s="471"/>
      <c r="H109" s="471"/>
      <c r="I109" s="471"/>
      <c r="J109" s="471"/>
      <c r="K109" s="471"/>
      <c r="L109" s="471"/>
      <c r="M109" s="471"/>
      <c r="N109" s="471"/>
      <c r="O109" s="471"/>
      <c r="P109" s="471"/>
      <c r="Q109" s="471"/>
      <c r="R109" s="471"/>
      <c r="S109" s="471"/>
      <c r="T109" s="332"/>
      <c r="U109" s="332"/>
      <c r="V109" s="332"/>
      <c r="W109" s="332"/>
      <c r="X109" s="332"/>
      <c r="Y109" s="332"/>
      <c r="Z109" s="332"/>
      <c r="AA109" s="332"/>
      <c r="AB109" s="332"/>
      <c r="AC109" s="332"/>
      <c r="AD109" s="332"/>
      <c r="AE109" s="332"/>
      <c r="AF109" s="332"/>
      <c r="AG109" s="332"/>
      <c r="AH109" s="332"/>
      <c r="AI109" s="292"/>
      <c r="AJ109" s="470"/>
      <c r="AL109" s="466"/>
      <c r="AM109" s="467"/>
      <c r="AN109" s="468"/>
      <c r="AO109" s="468"/>
      <c r="AP109" s="468"/>
      <c r="AQ109" s="468"/>
      <c r="AR109" s="469"/>
      <c r="AS109" s="255"/>
      <c r="AT109" s="261"/>
      <c r="AU109" s="255"/>
      <c r="AV109" s="255"/>
      <c r="AW109" s="255"/>
    </row>
    <row r="110" spans="1:54" s="254" customFormat="1" ht="25.5" customHeight="1" x14ac:dyDescent="0.15">
      <c r="A110" s="460"/>
      <c r="B110" s="336"/>
      <c r="C110" s="56" t="b">
        <v>0</v>
      </c>
      <c r="D110" s="949" t="s">
        <v>159</v>
      </c>
      <c r="E110" s="949"/>
      <c r="F110" s="949"/>
      <c r="G110" s="949"/>
      <c r="H110" s="949"/>
      <c r="I110" s="949"/>
      <c r="J110" s="949"/>
      <c r="K110" s="949"/>
      <c r="L110" s="949"/>
      <c r="M110" s="949"/>
      <c r="N110" s="949"/>
      <c r="O110" s="949"/>
      <c r="P110" s="949"/>
      <c r="Q110" s="949"/>
      <c r="R110" s="949"/>
      <c r="S110" s="949"/>
      <c r="T110" s="949"/>
      <c r="U110" s="949"/>
      <c r="V110" s="949"/>
      <c r="W110" s="949"/>
      <c r="X110" s="949"/>
      <c r="Y110" s="949"/>
      <c r="Z110" s="949"/>
      <c r="AA110" s="949"/>
      <c r="AB110" s="949"/>
      <c r="AC110" s="949"/>
      <c r="AD110" s="949"/>
      <c r="AE110" s="949"/>
      <c r="AF110" s="949"/>
      <c r="AG110" s="949"/>
      <c r="AH110" s="949"/>
      <c r="AI110" s="949"/>
      <c r="AJ110" s="470"/>
      <c r="AK110" s="472"/>
      <c r="AL110" s="468"/>
      <c r="AM110" s="468"/>
      <c r="AN110" s="468"/>
      <c r="AO110" s="469"/>
      <c r="AP110" s="255"/>
      <c r="AQ110" s="261"/>
      <c r="AR110" s="255"/>
      <c r="AS110" s="255"/>
      <c r="AT110" s="255"/>
      <c r="AU110" s="255"/>
      <c r="AV110" s="255"/>
      <c r="AW110" s="255"/>
    </row>
    <row r="111" spans="1:54" s="254" customFormat="1" ht="18" customHeight="1" thickBot="1" x14ac:dyDescent="0.2">
      <c r="A111" s="473"/>
      <c r="B111" s="474"/>
      <c r="C111" s="57" t="b">
        <v>0</v>
      </c>
      <c r="D111" s="475" t="s">
        <v>46</v>
      </c>
      <c r="E111" s="476"/>
      <c r="F111" s="1054"/>
      <c r="G111" s="1054"/>
      <c r="H111" s="1054"/>
      <c r="I111" s="1054"/>
      <c r="J111" s="1054"/>
      <c r="K111" s="1054"/>
      <c r="L111" s="1054"/>
      <c r="M111" s="1054"/>
      <c r="N111" s="1054"/>
      <c r="O111" s="1054"/>
      <c r="P111" s="1054"/>
      <c r="Q111" s="1054"/>
      <c r="R111" s="1054"/>
      <c r="S111" s="1054"/>
      <c r="T111" s="1054"/>
      <c r="U111" s="1054"/>
      <c r="V111" s="1054"/>
      <c r="W111" s="1054"/>
      <c r="X111" s="1054"/>
      <c r="Y111" s="1054"/>
      <c r="Z111" s="1054"/>
      <c r="AA111" s="1054"/>
      <c r="AB111" s="1054"/>
      <c r="AC111" s="1054"/>
      <c r="AD111" s="1054"/>
      <c r="AE111" s="1054"/>
      <c r="AF111" s="1054"/>
      <c r="AG111" s="1054"/>
      <c r="AH111" s="1054"/>
      <c r="AI111" s="1054"/>
      <c r="AJ111" s="477" t="s">
        <v>31</v>
      </c>
      <c r="AL111" s="466"/>
      <c r="AM111" s="255"/>
      <c r="AN111" s="255"/>
      <c r="AO111" s="255"/>
      <c r="AP111" s="255"/>
      <c r="AQ111" s="255"/>
      <c r="AR111" s="255"/>
      <c r="AS111" s="255"/>
      <c r="AT111" s="255"/>
      <c r="AU111" s="255"/>
      <c r="AV111" s="255"/>
      <c r="AW111" s="255"/>
    </row>
    <row r="112" spans="1:54" s="308" customFormat="1" ht="33" customHeight="1" x14ac:dyDescent="0.15">
      <c r="A112" s="830" t="s">
        <v>483</v>
      </c>
      <c r="B112" s="830"/>
      <c r="C112" s="830"/>
      <c r="D112" s="830"/>
      <c r="E112" s="830"/>
      <c r="F112" s="830"/>
      <c r="G112" s="830"/>
      <c r="H112" s="830"/>
      <c r="I112" s="830"/>
      <c r="J112" s="830"/>
      <c r="K112" s="830"/>
      <c r="L112" s="830"/>
      <c r="M112" s="830"/>
      <c r="N112" s="830"/>
      <c r="O112" s="830"/>
      <c r="P112" s="830"/>
      <c r="Q112" s="830"/>
      <c r="R112" s="830"/>
      <c r="S112" s="830"/>
      <c r="T112" s="830"/>
      <c r="U112" s="830"/>
      <c r="V112" s="830"/>
      <c r="W112" s="830"/>
      <c r="X112" s="830"/>
      <c r="Y112" s="830"/>
      <c r="Z112" s="830"/>
      <c r="AA112" s="830"/>
      <c r="AB112" s="830"/>
      <c r="AC112" s="830"/>
      <c r="AD112" s="830"/>
      <c r="AE112" s="830"/>
      <c r="AF112" s="830"/>
      <c r="AG112" s="830"/>
      <c r="AH112" s="830"/>
      <c r="AI112" s="830"/>
      <c r="AJ112" s="830"/>
      <c r="AL112" s="478"/>
      <c r="AM112" s="478"/>
      <c r="AN112" s="478"/>
      <c r="AO112" s="478"/>
      <c r="AP112" s="478"/>
      <c r="AQ112" s="478"/>
      <c r="AR112" s="478"/>
      <c r="AS112" s="478"/>
      <c r="AT112" s="478"/>
      <c r="AU112" s="478"/>
      <c r="AV112" s="478"/>
      <c r="AW112" s="478"/>
    </row>
    <row r="113" spans="1:52" ht="7.5" customHeight="1" thickBot="1" x14ac:dyDescent="0.2">
      <c r="A113" s="301"/>
      <c r="B113" s="302"/>
      <c r="C113" s="302"/>
      <c r="D113" s="302"/>
      <c r="E113" s="302"/>
      <c r="F113" s="302"/>
      <c r="G113" s="302"/>
      <c r="H113" s="302"/>
      <c r="I113" s="302"/>
      <c r="J113" s="302"/>
      <c r="K113" s="302"/>
      <c r="L113" s="302"/>
      <c r="M113" s="302"/>
      <c r="N113" s="302"/>
      <c r="O113" s="302"/>
      <c r="P113" s="302"/>
      <c r="Q113" s="302"/>
      <c r="R113" s="302"/>
      <c r="S113" s="302"/>
      <c r="T113" s="302"/>
      <c r="U113" s="302"/>
      <c r="V113" s="302"/>
      <c r="W113" s="302"/>
      <c r="X113" s="302"/>
      <c r="Y113" s="302"/>
      <c r="Z113" s="302"/>
      <c r="AA113" s="302"/>
      <c r="AB113" s="302"/>
      <c r="AC113" s="302"/>
      <c r="AD113" s="302"/>
      <c r="AE113" s="302"/>
      <c r="AF113" s="302"/>
      <c r="AG113" s="302"/>
      <c r="AH113" s="302"/>
      <c r="AI113" s="302"/>
      <c r="AJ113" s="302"/>
    </row>
    <row r="114" spans="1:52" ht="19.5" customHeight="1" thickBot="1" x14ac:dyDescent="0.2">
      <c r="A114" s="282" t="s">
        <v>327</v>
      </c>
      <c r="B114" s="332"/>
      <c r="C114" s="332"/>
      <c r="D114" s="332"/>
      <c r="E114" s="292"/>
      <c r="F114" s="292"/>
      <c r="G114" s="292"/>
      <c r="H114" s="292"/>
      <c r="I114" s="292"/>
      <c r="J114" s="292"/>
      <c r="K114" s="292"/>
      <c r="L114" s="292"/>
      <c r="M114" s="292"/>
      <c r="N114" s="292"/>
      <c r="O114" s="292"/>
      <c r="P114" s="292"/>
      <c r="Q114" s="292"/>
      <c r="R114" s="292"/>
      <c r="S114" s="292"/>
      <c r="T114" s="292"/>
      <c r="U114" s="292"/>
      <c r="V114" s="292"/>
      <c r="W114" s="292"/>
      <c r="X114" s="292"/>
      <c r="Y114" s="292"/>
      <c r="Z114" s="292"/>
      <c r="AA114" s="292"/>
      <c r="AB114" s="292"/>
      <c r="AC114" s="292"/>
      <c r="AD114" s="292"/>
      <c r="AE114" s="292"/>
      <c r="AF114" s="292"/>
      <c r="AG114" s="292"/>
      <c r="AH114" s="292"/>
      <c r="AI114" s="292"/>
      <c r="AJ114" s="240"/>
      <c r="AK114" s="254"/>
      <c r="AL114" s="950" t="s">
        <v>366</v>
      </c>
      <c r="AM114" s="1085"/>
      <c r="AN114" s="1085"/>
      <c r="AO114" s="1085"/>
      <c r="AP114" s="1085"/>
      <c r="AQ114" s="1085"/>
      <c r="AR114" s="1085"/>
      <c r="AS114" s="1085"/>
      <c r="AT114" s="1085"/>
      <c r="AU114" s="1085"/>
      <c r="AV114" s="1086"/>
    </row>
    <row r="115" spans="1:52" s="254" customFormat="1" ht="22.5" customHeight="1" thickBot="1" x14ac:dyDescent="0.2">
      <c r="A115" s="1062" t="s">
        <v>346</v>
      </c>
      <c r="B115" s="803"/>
      <c r="C115" s="803"/>
      <c r="D115" s="803"/>
      <c r="E115" s="320"/>
      <c r="F115" s="479" t="s">
        <v>21</v>
      </c>
      <c r="G115" s="321"/>
      <c r="H115" s="1028">
        <v>5</v>
      </c>
      <c r="I115" s="1028"/>
      <c r="J115" s="321" t="s">
        <v>11</v>
      </c>
      <c r="K115" s="1028">
        <v>6</v>
      </c>
      <c r="L115" s="1028"/>
      <c r="M115" s="321" t="s">
        <v>12</v>
      </c>
      <c r="N115" s="322" t="s">
        <v>13</v>
      </c>
      <c r="O115" s="322"/>
      <c r="P115" s="321" t="s">
        <v>21</v>
      </c>
      <c r="Q115" s="321"/>
      <c r="R115" s="1028">
        <v>6</v>
      </c>
      <c r="S115" s="1028"/>
      <c r="T115" s="321" t="s">
        <v>11</v>
      </c>
      <c r="U115" s="1028">
        <v>5</v>
      </c>
      <c r="V115" s="1028"/>
      <c r="W115" s="321" t="s">
        <v>12</v>
      </c>
      <c r="X115" s="321" t="s">
        <v>116</v>
      </c>
      <c r="Y115" s="321">
        <f>IF(H115&gt;=1,(R115*12+U115)-(H115*12+K115)+1,"")</f>
        <v>12</v>
      </c>
      <c r="Z115" s="1071" t="s">
        <v>117</v>
      </c>
      <c r="AA115" s="1071"/>
      <c r="AB115" s="323" t="s">
        <v>48</v>
      </c>
      <c r="AJ115" s="316" t="str">
        <f>IF(M19="○", IF(AND(AND(H115&lt;&gt;"",K115&lt;&gt;"",R115&lt;&gt;"",U115&lt;&gt;""), E116&lt;&gt;"",OR(E118=TRUE,I118=TRUE,O118=TRUE,V118=TRUE,AND(Z118=TRUE,AD118&lt;&gt;"")),OR(E120=TRUE,L120=TRUE,AND(S120=TRUE,X120&lt;&gt;"")),AND(E122&lt;&gt;"",N124&lt;&gt;"",Q124&lt;&gt;""),OR(U124=TRUE,Y124=TRUE)),"○","×"), "")</f>
        <v>○</v>
      </c>
      <c r="AK115" s="480"/>
      <c r="AL115" s="255"/>
      <c r="AM115" s="255"/>
      <c r="AN115" s="255"/>
      <c r="AO115" s="255"/>
      <c r="AP115" s="255"/>
      <c r="AQ115" s="255"/>
      <c r="AR115" s="255"/>
      <c r="AS115" s="255"/>
      <c r="AT115" s="255"/>
      <c r="AU115" s="255"/>
      <c r="AV115" s="255"/>
      <c r="AW115" s="255"/>
    </row>
    <row r="116" spans="1:52" ht="45" customHeight="1" thickBot="1" x14ac:dyDescent="0.2">
      <c r="A116" s="1032" t="s">
        <v>285</v>
      </c>
      <c r="B116" s="1033"/>
      <c r="C116" s="1033"/>
      <c r="D116" s="1033"/>
      <c r="E116" s="1006" t="s">
        <v>367</v>
      </c>
      <c r="F116" s="1007"/>
      <c r="G116" s="1007"/>
      <c r="H116" s="1007"/>
      <c r="I116" s="1007"/>
      <c r="J116" s="1007"/>
      <c r="K116" s="1007"/>
      <c r="L116" s="1007"/>
      <c r="M116" s="1007"/>
      <c r="N116" s="1007"/>
      <c r="O116" s="1007"/>
      <c r="P116" s="1007"/>
      <c r="Q116" s="1007"/>
      <c r="R116" s="1007"/>
      <c r="S116" s="1007"/>
      <c r="T116" s="1007"/>
      <c r="U116" s="1007"/>
      <c r="V116" s="1007"/>
      <c r="W116" s="1007"/>
      <c r="X116" s="1007"/>
      <c r="Y116" s="1007"/>
      <c r="Z116" s="1007"/>
      <c r="AA116" s="1007"/>
      <c r="AB116" s="1007"/>
      <c r="AC116" s="1008"/>
      <c r="AD116" s="1008"/>
      <c r="AE116" s="1008"/>
      <c r="AF116" s="1008"/>
      <c r="AG116" s="1008"/>
      <c r="AH116" s="1008"/>
      <c r="AI116" s="1008"/>
      <c r="AJ116" s="1009"/>
      <c r="AK116" s="260"/>
      <c r="AL116" s="255"/>
      <c r="AU116" s="270"/>
    </row>
    <row r="117" spans="1:52" ht="18.75" customHeight="1" thickBot="1" x14ac:dyDescent="0.2">
      <c r="A117" s="1069"/>
      <c r="B117" s="781"/>
      <c r="C117" s="781"/>
      <c r="D117" s="781"/>
      <c r="E117" s="860" t="s">
        <v>413</v>
      </c>
      <c r="F117" s="861"/>
      <c r="G117" s="861"/>
      <c r="H117" s="861"/>
      <c r="I117" s="861"/>
      <c r="J117" s="861"/>
      <c r="K117" s="861"/>
      <c r="L117" s="861"/>
      <c r="M117" s="861"/>
      <c r="N117" s="861"/>
      <c r="O117" s="861"/>
      <c r="P117" s="862"/>
      <c r="Q117" s="856"/>
      <c r="R117" s="857"/>
      <c r="S117" s="857"/>
      <c r="T117" s="857"/>
      <c r="U117" s="857"/>
      <c r="V117" s="857"/>
      <c r="W117" s="857"/>
      <c r="X117" s="857"/>
      <c r="Y117" s="858"/>
      <c r="Z117" s="858"/>
      <c r="AA117" s="858"/>
      <c r="AB117" s="858"/>
      <c r="AC117" s="858"/>
      <c r="AD117" s="858"/>
      <c r="AE117" s="858"/>
      <c r="AF117" s="858"/>
      <c r="AG117" s="858"/>
      <c r="AH117" s="858"/>
      <c r="AI117" s="859"/>
      <c r="AJ117" s="316" t="str">
        <f>IF(S97=FALSE, IF(Q117&lt;&gt;"","○","×"),"")</f>
        <v/>
      </c>
      <c r="AK117" s="260"/>
      <c r="AL117" s="950" t="s">
        <v>428</v>
      </c>
      <c r="AM117" s="1085"/>
      <c r="AN117" s="1085"/>
      <c r="AO117" s="1085"/>
      <c r="AP117" s="1085"/>
      <c r="AQ117" s="1085"/>
      <c r="AR117" s="1085"/>
      <c r="AS117" s="1085"/>
      <c r="AT117" s="1085"/>
      <c r="AU117" s="1085"/>
      <c r="AV117" s="1086"/>
    </row>
    <row r="118" spans="1:52" ht="29.25" customHeight="1" x14ac:dyDescent="0.15">
      <c r="A118" s="1062" t="s">
        <v>35</v>
      </c>
      <c r="B118" s="803"/>
      <c r="C118" s="803"/>
      <c r="D118" s="803"/>
      <c r="E118" s="58"/>
      <c r="F118" s="923" t="s">
        <v>33</v>
      </c>
      <c r="G118" s="923"/>
      <c r="H118" s="923"/>
      <c r="I118" s="59" t="b">
        <v>1</v>
      </c>
      <c r="J118" s="923" t="s">
        <v>71</v>
      </c>
      <c r="K118" s="923"/>
      <c r="L118" s="923"/>
      <c r="M118" s="923"/>
      <c r="N118" s="923"/>
      <c r="O118" s="60" t="b">
        <v>0</v>
      </c>
      <c r="P118" s="783" t="s">
        <v>72</v>
      </c>
      <c r="Q118" s="783"/>
      <c r="R118" s="783"/>
      <c r="S118" s="783"/>
      <c r="T118" s="783"/>
      <c r="U118" s="783"/>
      <c r="V118" s="60" t="b">
        <v>0</v>
      </c>
      <c r="W118" s="923" t="s">
        <v>34</v>
      </c>
      <c r="X118" s="923"/>
      <c r="Y118" s="311"/>
      <c r="Z118" s="167" t="b">
        <v>0</v>
      </c>
      <c r="AA118" s="783" t="s">
        <v>29</v>
      </c>
      <c r="AB118" s="783"/>
      <c r="AC118" s="481" t="s">
        <v>30</v>
      </c>
      <c r="AD118" s="903"/>
      <c r="AE118" s="903"/>
      <c r="AF118" s="903"/>
      <c r="AG118" s="903"/>
      <c r="AH118" s="903"/>
      <c r="AI118" s="318" t="s">
        <v>31</v>
      </c>
      <c r="AJ118" s="482"/>
      <c r="AK118" s="260"/>
    </row>
    <row r="119" spans="1:52" ht="19.5" customHeight="1" x14ac:dyDescent="0.15">
      <c r="A119" s="1032" t="s">
        <v>32</v>
      </c>
      <c r="B119" s="1033"/>
      <c r="C119" s="1033"/>
      <c r="D119" s="1033"/>
      <c r="E119" s="336" t="s">
        <v>142</v>
      </c>
      <c r="F119" s="306"/>
      <c r="G119" s="332"/>
      <c r="H119" s="332"/>
      <c r="I119" s="332"/>
      <c r="J119" s="332"/>
      <c r="K119" s="332"/>
      <c r="L119" s="332"/>
      <c r="M119" s="332"/>
      <c r="N119" s="332"/>
      <c r="O119" s="306"/>
      <c r="P119" s="332"/>
      <c r="Q119" s="332"/>
      <c r="R119" s="332"/>
      <c r="S119" s="332"/>
      <c r="T119" s="332"/>
      <c r="U119" s="332"/>
      <c r="V119" s="306"/>
      <c r="W119" s="332"/>
      <c r="X119" s="332"/>
      <c r="Y119" s="332"/>
      <c r="Z119" s="332"/>
      <c r="AA119" s="332"/>
      <c r="AB119" s="332"/>
      <c r="AC119" s="332"/>
      <c r="AD119" s="332"/>
      <c r="AE119" s="332"/>
      <c r="AF119" s="332"/>
      <c r="AG119" s="332"/>
      <c r="AH119" s="332"/>
      <c r="AI119" s="332"/>
      <c r="AJ119" s="483"/>
      <c r="AK119" s="260"/>
      <c r="AL119" s="255"/>
      <c r="AU119" s="270"/>
    </row>
    <row r="120" spans="1:52" ht="18.75" customHeight="1" x14ac:dyDescent="0.15">
      <c r="A120" s="1165"/>
      <c r="B120" s="1166"/>
      <c r="C120" s="1166"/>
      <c r="D120" s="1166"/>
      <c r="E120" s="61"/>
      <c r="F120" s="334" t="s">
        <v>36</v>
      </c>
      <c r="G120" s="332"/>
      <c r="H120" s="332"/>
      <c r="I120" s="332"/>
      <c r="J120" s="332"/>
      <c r="L120" s="62" t="b">
        <v>1</v>
      </c>
      <c r="M120" s="334" t="s">
        <v>119</v>
      </c>
      <c r="N120" s="332"/>
      <c r="O120" s="332"/>
      <c r="P120" s="306"/>
      <c r="Q120" s="306"/>
      <c r="R120" s="334"/>
      <c r="S120" s="63" t="b">
        <v>0</v>
      </c>
      <c r="T120" s="334" t="s">
        <v>29</v>
      </c>
      <c r="U120" s="306"/>
      <c r="W120" s="306" t="s">
        <v>30</v>
      </c>
      <c r="X120" s="1040"/>
      <c r="Y120" s="1040"/>
      <c r="Z120" s="1040"/>
      <c r="AA120" s="1040"/>
      <c r="AB120" s="1040"/>
      <c r="AC120" s="1040"/>
      <c r="AD120" s="1040"/>
      <c r="AE120" s="1040"/>
      <c r="AF120" s="1040"/>
      <c r="AG120" s="1040"/>
      <c r="AH120" s="1040"/>
      <c r="AI120" s="1040"/>
      <c r="AJ120" s="484" t="s">
        <v>31</v>
      </c>
      <c r="AK120" s="260"/>
      <c r="AL120" s="255"/>
      <c r="AU120" s="270"/>
    </row>
    <row r="121" spans="1:52" ht="24.75" customHeight="1" x14ac:dyDescent="0.15">
      <c r="A121" s="1165"/>
      <c r="B121" s="1166"/>
      <c r="C121" s="1166"/>
      <c r="D121" s="1166"/>
      <c r="E121" s="886" t="s">
        <v>380</v>
      </c>
      <c r="F121" s="887"/>
      <c r="G121" s="887"/>
      <c r="H121" s="887"/>
      <c r="I121" s="887"/>
      <c r="J121" s="887"/>
      <c r="K121" s="887"/>
      <c r="L121" s="887"/>
      <c r="M121" s="887"/>
      <c r="N121" s="887"/>
      <c r="O121" s="887"/>
      <c r="P121" s="887"/>
      <c r="Q121" s="887"/>
      <c r="R121" s="887"/>
      <c r="S121" s="887"/>
      <c r="T121" s="887"/>
      <c r="U121" s="887"/>
      <c r="V121" s="887"/>
      <c r="W121" s="887"/>
      <c r="X121" s="887"/>
      <c r="Y121" s="887"/>
      <c r="Z121" s="887"/>
      <c r="AA121" s="887"/>
      <c r="AB121" s="887"/>
      <c r="AC121" s="887"/>
      <c r="AD121" s="887"/>
      <c r="AE121" s="887"/>
      <c r="AF121" s="887"/>
      <c r="AG121" s="887"/>
      <c r="AH121" s="887"/>
      <c r="AI121" s="887"/>
      <c r="AJ121" s="888"/>
      <c r="AK121" s="260"/>
      <c r="AL121" s="255"/>
      <c r="AU121" s="270"/>
    </row>
    <row r="122" spans="1:52" ht="57.75" customHeight="1" thickBot="1" x14ac:dyDescent="0.2">
      <c r="A122" s="1165"/>
      <c r="B122" s="1166"/>
      <c r="C122" s="1166"/>
      <c r="D122" s="1166"/>
      <c r="E122" s="1128" t="s">
        <v>368</v>
      </c>
      <c r="F122" s="1129"/>
      <c r="G122" s="1129"/>
      <c r="H122" s="1129"/>
      <c r="I122" s="1129"/>
      <c r="J122" s="1129"/>
      <c r="K122" s="1129"/>
      <c r="L122" s="1129"/>
      <c r="M122" s="1129"/>
      <c r="N122" s="1129"/>
      <c r="O122" s="1129"/>
      <c r="P122" s="1129"/>
      <c r="Q122" s="1129"/>
      <c r="R122" s="1129"/>
      <c r="S122" s="1129"/>
      <c r="T122" s="1129"/>
      <c r="U122" s="1129"/>
      <c r="V122" s="1129"/>
      <c r="W122" s="1129"/>
      <c r="X122" s="1129"/>
      <c r="Y122" s="1129"/>
      <c r="Z122" s="1129"/>
      <c r="AA122" s="1129"/>
      <c r="AB122" s="1129"/>
      <c r="AC122" s="1129"/>
      <c r="AD122" s="1129"/>
      <c r="AE122" s="1129"/>
      <c r="AF122" s="1129"/>
      <c r="AG122" s="1129"/>
      <c r="AH122" s="1129"/>
      <c r="AI122" s="1129"/>
      <c r="AJ122" s="1130"/>
      <c r="AK122" s="260"/>
      <c r="AL122" s="255"/>
      <c r="AM122" s="255"/>
      <c r="AN122" s="255"/>
      <c r="AO122" s="255"/>
      <c r="AP122" s="255"/>
      <c r="AQ122" s="255"/>
      <c r="AR122" s="255"/>
      <c r="AS122" s="255"/>
      <c r="AT122" s="255"/>
      <c r="AU122" s="255"/>
      <c r="AV122" s="255"/>
      <c r="AW122" s="255"/>
      <c r="AX122" s="254"/>
      <c r="AY122" s="254"/>
      <c r="AZ122" s="254"/>
    </row>
    <row r="123" spans="1:52" s="254" customFormat="1" ht="18.75" customHeight="1" thickBot="1" x14ac:dyDescent="0.2">
      <c r="A123" s="1165"/>
      <c r="B123" s="1166"/>
      <c r="C123" s="1166"/>
      <c r="D123" s="1166"/>
      <c r="E123" s="339" t="s">
        <v>381</v>
      </c>
      <c r="F123" s="332"/>
      <c r="G123" s="332"/>
      <c r="H123" s="332"/>
      <c r="I123" s="332"/>
      <c r="J123" s="332"/>
      <c r="K123" s="332"/>
      <c r="L123" s="332"/>
      <c r="M123" s="332"/>
      <c r="N123" s="332"/>
      <c r="O123" s="332"/>
      <c r="P123" s="332"/>
      <c r="Q123" s="332"/>
      <c r="R123" s="332"/>
      <c r="S123" s="332"/>
      <c r="T123" s="332"/>
      <c r="U123" s="332"/>
      <c r="V123" s="332"/>
      <c r="W123" s="332"/>
      <c r="X123" s="332"/>
      <c r="Y123" s="332"/>
      <c r="Z123" s="332"/>
      <c r="AA123" s="332"/>
      <c r="AB123" s="332"/>
      <c r="AC123" s="332"/>
      <c r="AD123" s="332"/>
      <c r="AE123" s="332"/>
      <c r="AF123" s="332"/>
      <c r="AG123" s="332"/>
      <c r="AH123" s="332"/>
      <c r="AI123" s="332"/>
      <c r="AJ123" s="340"/>
      <c r="AK123" s="274"/>
      <c r="AL123" s="255"/>
      <c r="AM123" s="241"/>
      <c r="AN123" s="241"/>
      <c r="AO123" s="241"/>
      <c r="AP123" s="241"/>
      <c r="AQ123" s="241"/>
      <c r="AR123" s="241"/>
      <c r="AS123" s="241"/>
      <c r="AT123" s="270"/>
      <c r="AU123" s="241"/>
      <c r="AV123" s="241"/>
      <c r="AW123" s="241"/>
      <c r="AX123" s="240"/>
      <c r="AY123" s="240"/>
      <c r="AZ123" s="240"/>
    </row>
    <row r="124" spans="1:52" ht="18.75" customHeight="1" thickBot="1" x14ac:dyDescent="0.2">
      <c r="A124" s="1069"/>
      <c r="B124" s="781"/>
      <c r="C124" s="781"/>
      <c r="D124" s="781"/>
      <c r="E124" s="341" t="s">
        <v>120</v>
      </c>
      <c r="F124" s="342"/>
      <c r="G124" s="342"/>
      <c r="H124" s="342"/>
      <c r="I124" s="342"/>
      <c r="J124" s="342"/>
      <c r="K124" s="485"/>
      <c r="L124" s="1066" t="s">
        <v>21</v>
      </c>
      <c r="M124" s="1067"/>
      <c r="N124" s="1068">
        <v>1</v>
      </c>
      <c r="O124" s="1068"/>
      <c r="P124" s="343" t="s">
        <v>4</v>
      </c>
      <c r="Q124" s="1068">
        <v>10</v>
      </c>
      <c r="R124" s="1068"/>
      <c r="S124" s="343" t="s">
        <v>37</v>
      </c>
      <c r="T124" s="343" t="s">
        <v>30</v>
      </c>
      <c r="U124" s="64" t="b">
        <v>1</v>
      </c>
      <c r="V124" s="344" t="s">
        <v>38</v>
      </c>
      <c r="W124" s="343"/>
      <c r="X124" s="343"/>
      <c r="Y124" s="64" t="b">
        <v>0</v>
      </c>
      <c r="Z124" s="344" t="s">
        <v>39</v>
      </c>
      <c r="AA124" s="343"/>
      <c r="AB124" s="343" t="s">
        <v>31</v>
      </c>
      <c r="AC124" s="345"/>
      <c r="AD124" s="345"/>
      <c r="AE124" s="345"/>
      <c r="AF124" s="345"/>
      <c r="AG124" s="345"/>
      <c r="AH124" s="345"/>
      <c r="AI124" s="345"/>
      <c r="AJ124" s="346"/>
      <c r="AK124" s="260"/>
      <c r="AL124" s="255"/>
      <c r="AM124" s="255"/>
      <c r="AN124" s="255"/>
      <c r="AO124" s="255"/>
      <c r="AP124" s="255"/>
      <c r="AQ124" s="255"/>
      <c r="AR124" s="255"/>
      <c r="AS124" s="255"/>
      <c r="AT124" s="255"/>
      <c r="AU124" s="255"/>
      <c r="AV124" s="255"/>
      <c r="AW124" s="255"/>
      <c r="AX124" s="254"/>
      <c r="AY124" s="254"/>
      <c r="AZ124" s="254"/>
    </row>
    <row r="125" spans="1:52" s="488" customFormat="1" ht="21" customHeight="1" thickBot="1" x14ac:dyDescent="0.2">
      <c r="A125" s="282" t="s">
        <v>342</v>
      </c>
      <c r="B125" s="353"/>
      <c r="C125" s="246"/>
      <c r="D125" s="246"/>
      <c r="E125" s="246"/>
      <c r="F125" s="246"/>
      <c r="G125" s="246"/>
      <c r="H125" s="246"/>
      <c r="I125" s="246"/>
      <c r="J125" s="246"/>
      <c r="K125" s="246"/>
      <c r="L125" s="246"/>
      <c r="M125" s="246"/>
      <c r="N125" s="246"/>
      <c r="O125" s="246"/>
      <c r="P125" s="246"/>
      <c r="Q125" s="246"/>
      <c r="R125" s="246"/>
      <c r="S125" s="246"/>
      <c r="T125" s="246"/>
      <c r="U125" s="246"/>
      <c r="V125" s="246"/>
      <c r="W125" s="246"/>
      <c r="X125" s="246"/>
      <c r="Y125" s="246"/>
      <c r="Z125" s="246"/>
      <c r="AA125" s="246"/>
      <c r="AB125" s="246"/>
      <c r="AC125" s="246"/>
      <c r="AD125" s="246"/>
      <c r="AE125" s="246"/>
      <c r="AF125" s="246"/>
      <c r="AG125" s="353"/>
      <c r="AH125" s="353"/>
      <c r="AI125" s="353"/>
      <c r="AJ125" s="194"/>
      <c r="AK125" s="486"/>
      <c r="AL125" s="356"/>
      <c r="AM125" s="487"/>
      <c r="AN125" s="487"/>
      <c r="AO125" s="487"/>
      <c r="AP125" s="487"/>
      <c r="AQ125" s="487"/>
      <c r="AR125" s="487"/>
      <c r="AS125" s="487"/>
      <c r="AT125" s="487"/>
      <c r="AU125" s="487"/>
      <c r="AV125" s="487"/>
      <c r="AW125" s="487"/>
    </row>
    <row r="126" spans="1:52" s="491" customFormat="1" ht="18.75" customHeight="1" thickBot="1" x14ac:dyDescent="0.2">
      <c r="A126" s="489" t="s">
        <v>323</v>
      </c>
      <c r="B126" s="239"/>
      <c r="C126" s="281"/>
      <c r="D126" s="281"/>
      <c r="E126" s="281"/>
      <c r="F126" s="281"/>
      <c r="G126" s="281"/>
      <c r="H126" s="281"/>
      <c r="I126" s="281"/>
      <c r="J126" s="281"/>
      <c r="K126" s="281"/>
      <c r="L126" s="281"/>
      <c r="M126" s="281"/>
      <c r="N126" s="281"/>
      <c r="O126" s="281"/>
      <c r="P126" s="281"/>
      <c r="Q126" s="281"/>
      <c r="R126" s="281"/>
      <c r="S126" s="281"/>
      <c r="T126" s="281"/>
      <c r="U126" s="281"/>
      <c r="V126" s="281"/>
      <c r="W126" s="281"/>
      <c r="X126" s="281"/>
      <c r="Y126" s="281"/>
      <c r="Z126" s="281"/>
      <c r="AA126" s="281"/>
      <c r="AB126" s="281"/>
      <c r="AC126" s="281"/>
      <c r="AD126" s="281"/>
      <c r="AE126" s="281"/>
      <c r="AF126" s="281"/>
      <c r="AG126" s="281"/>
      <c r="AH126" s="281"/>
      <c r="AI126" s="281"/>
      <c r="AJ126" s="316" t="str" cm="1">
        <f t="array" ref="AJ126">IF(M19="○", IF(PRODUCT((E127:E130=FALSE)*1),"×","○"), "")</f>
        <v>○</v>
      </c>
      <c r="AK126" s="240"/>
      <c r="AL126" s="950" t="s">
        <v>334</v>
      </c>
      <c r="AM126" s="1085"/>
      <c r="AN126" s="1085"/>
      <c r="AO126" s="1085"/>
      <c r="AP126" s="1085"/>
      <c r="AQ126" s="1085"/>
      <c r="AR126" s="1085"/>
      <c r="AS126" s="1085"/>
      <c r="AT126" s="1085"/>
      <c r="AU126" s="1085"/>
      <c r="AV126" s="1086"/>
      <c r="AW126" s="490"/>
    </row>
    <row r="127" spans="1:52" s="491" customFormat="1" ht="18.75" customHeight="1" x14ac:dyDescent="0.15">
      <c r="A127" s="1032" t="s">
        <v>25</v>
      </c>
      <c r="B127" s="1033"/>
      <c r="C127" s="1033"/>
      <c r="D127" s="1034" t="b">
        <v>0</v>
      </c>
      <c r="E127" s="226" t="b">
        <v>1</v>
      </c>
      <c r="F127" s="1109" t="s">
        <v>27</v>
      </c>
      <c r="G127" s="1109"/>
      <c r="H127" s="1109"/>
      <c r="I127" s="1109"/>
      <c r="J127" s="1109"/>
      <c r="K127" s="1109"/>
      <c r="L127" s="1109"/>
      <c r="M127" s="1109"/>
      <c r="N127" s="1109"/>
      <c r="O127" s="1109"/>
      <c r="P127" s="1109"/>
      <c r="Q127" s="1109"/>
      <c r="R127" s="1109"/>
      <c r="S127" s="1109"/>
      <c r="T127" s="1109"/>
      <c r="U127" s="1109"/>
      <c r="V127" s="1109"/>
      <c r="W127" s="1109"/>
      <c r="X127" s="1109"/>
      <c r="Y127" s="1109"/>
      <c r="Z127" s="1109"/>
      <c r="AA127" s="1109"/>
      <c r="AB127" s="1109"/>
      <c r="AC127" s="1109"/>
      <c r="AD127" s="1109"/>
      <c r="AE127" s="1109"/>
      <c r="AF127" s="1109"/>
      <c r="AG127" s="1109"/>
      <c r="AH127" s="1109"/>
      <c r="AI127" s="1109"/>
      <c r="AJ127" s="1110"/>
      <c r="AK127" s="260"/>
      <c r="AL127" s="490"/>
      <c r="AM127" s="490"/>
      <c r="AN127" s="490"/>
      <c r="AO127" s="490"/>
      <c r="AP127" s="490"/>
      <c r="AQ127" s="490"/>
      <c r="AR127" s="490"/>
      <c r="AS127" s="490"/>
      <c r="AT127" s="490"/>
      <c r="AU127" s="490"/>
      <c r="AV127" s="490"/>
      <c r="AW127" s="490"/>
    </row>
    <row r="128" spans="1:52" s="491" customFormat="1" ht="18.75" customHeight="1" x14ac:dyDescent="0.15">
      <c r="A128" s="1035"/>
      <c r="B128" s="1036"/>
      <c r="C128" s="1036"/>
      <c r="D128" s="1037" t="b">
        <v>0</v>
      </c>
      <c r="E128" s="227" t="b">
        <v>0</v>
      </c>
      <c r="F128" s="921" t="s">
        <v>55</v>
      </c>
      <c r="G128" s="921"/>
      <c r="H128" s="921"/>
      <c r="I128" s="921"/>
      <c r="J128" s="921"/>
      <c r="K128" s="921"/>
      <c r="L128" s="921"/>
      <c r="M128" s="921"/>
      <c r="N128" s="921"/>
      <c r="O128" s="921"/>
      <c r="P128" s="921"/>
      <c r="Q128" s="921"/>
      <c r="R128" s="921"/>
      <c r="S128" s="921"/>
      <c r="T128" s="921"/>
      <c r="U128" s="921"/>
      <c r="V128" s="921"/>
      <c r="W128" s="921"/>
      <c r="X128" s="921"/>
      <c r="Y128" s="921"/>
      <c r="Z128" s="921"/>
      <c r="AA128" s="921"/>
      <c r="AB128" s="921"/>
      <c r="AC128" s="921"/>
      <c r="AD128" s="921"/>
      <c r="AE128" s="921"/>
      <c r="AF128" s="921"/>
      <c r="AG128" s="921"/>
      <c r="AH128" s="921"/>
      <c r="AI128" s="921"/>
      <c r="AJ128" s="922"/>
      <c r="AK128" s="274"/>
      <c r="AL128" s="490"/>
      <c r="AM128" s="490"/>
      <c r="AN128" s="490"/>
      <c r="AO128" s="490"/>
      <c r="AP128" s="490"/>
      <c r="AQ128" s="490"/>
      <c r="AR128" s="490"/>
      <c r="AS128" s="490"/>
      <c r="AT128" s="490"/>
      <c r="AU128" s="490"/>
      <c r="AV128" s="490"/>
      <c r="AW128" s="490"/>
    </row>
    <row r="129" spans="1:73" s="491" customFormat="1" ht="18" customHeight="1" x14ac:dyDescent="0.15">
      <c r="A129" s="1113" t="s">
        <v>26</v>
      </c>
      <c r="B129" s="1114"/>
      <c r="C129" s="1114"/>
      <c r="D129" s="1115" t="b">
        <v>0</v>
      </c>
      <c r="E129" s="227" t="b">
        <v>0</v>
      </c>
      <c r="F129" s="1131" t="s">
        <v>28</v>
      </c>
      <c r="G129" s="1131"/>
      <c r="H129" s="1131"/>
      <c r="I129" s="1131"/>
      <c r="J129" s="1131"/>
      <c r="K129" s="1131"/>
      <c r="L129" s="1131"/>
      <c r="M129" s="1131"/>
      <c r="N129" s="1131"/>
      <c r="O129" s="1131"/>
      <c r="P129" s="1131"/>
      <c r="Q129" s="1131"/>
      <c r="R129" s="1131"/>
      <c r="S129" s="1131"/>
      <c r="T129" s="1131"/>
      <c r="U129" s="1131"/>
      <c r="V129" s="1131"/>
      <c r="W129" s="1131"/>
      <c r="X129" s="1131"/>
      <c r="Y129" s="1131"/>
      <c r="Z129" s="1131"/>
      <c r="AA129" s="1131"/>
      <c r="AB129" s="1131"/>
      <c r="AC129" s="1131"/>
      <c r="AD129" s="1131"/>
      <c r="AE129" s="1131"/>
      <c r="AF129" s="1131"/>
      <c r="AG129" s="1131"/>
      <c r="AH129" s="1131"/>
      <c r="AI129" s="1131"/>
      <c r="AJ129" s="1132"/>
      <c r="AK129" s="274"/>
      <c r="AL129" s="255"/>
      <c r="AM129" s="255"/>
      <c r="AN129" s="255"/>
      <c r="AO129" s="255"/>
      <c r="AP129" s="255"/>
      <c r="AQ129" s="255"/>
      <c r="AR129" s="255"/>
      <c r="AS129" s="255"/>
      <c r="AT129" s="255"/>
      <c r="AU129" s="255"/>
      <c r="AV129" s="255"/>
      <c r="AW129" s="255"/>
      <c r="AX129" s="254"/>
      <c r="AY129" s="254"/>
      <c r="AZ129" s="254"/>
    </row>
    <row r="130" spans="1:73" s="254" customFormat="1" ht="18" customHeight="1" thickBot="1" x14ac:dyDescent="0.2">
      <c r="A130" s="1069"/>
      <c r="B130" s="781"/>
      <c r="C130" s="781"/>
      <c r="D130" s="1116" t="b">
        <v>0</v>
      </c>
      <c r="E130" s="228" t="b">
        <v>0</v>
      </c>
      <c r="F130" s="492" t="s">
        <v>338</v>
      </c>
      <c r="G130" s="493"/>
      <c r="H130" s="494" t="s">
        <v>30</v>
      </c>
      <c r="I130" s="1070"/>
      <c r="J130" s="1070"/>
      <c r="K130" s="1070"/>
      <c r="L130" s="1070"/>
      <c r="M130" s="1070"/>
      <c r="N130" s="1070"/>
      <c r="O130" s="1070"/>
      <c r="P130" s="1070"/>
      <c r="Q130" s="1070"/>
      <c r="R130" s="1070"/>
      <c r="S130" s="1070"/>
      <c r="T130" s="1070"/>
      <c r="U130" s="1070"/>
      <c r="V130" s="1070"/>
      <c r="W130" s="1070"/>
      <c r="X130" s="1070"/>
      <c r="Y130" s="495" t="s">
        <v>48</v>
      </c>
      <c r="Z130" s="496"/>
      <c r="AA130" s="496"/>
      <c r="AB130" s="496"/>
      <c r="AC130" s="496"/>
      <c r="AD130" s="496"/>
      <c r="AE130" s="496"/>
      <c r="AF130" s="496"/>
      <c r="AG130" s="496"/>
      <c r="AH130" s="497"/>
      <c r="AI130" s="497"/>
      <c r="AJ130" s="498"/>
      <c r="AK130" s="274"/>
      <c r="AL130" s="255"/>
      <c r="AM130" s="255"/>
      <c r="AN130" s="255"/>
      <c r="AO130" s="255"/>
      <c r="AP130" s="255"/>
      <c r="AQ130" s="255"/>
      <c r="AR130" s="255"/>
      <c r="AS130" s="255"/>
      <c r="AT130" s="255"/>
      <c r="AU130" s="255"/>
      <c r="AV130" s="255"/>
      <c r="AW130" s="255"/>
    </row>
    <row r="131" spans="1:73" s="254" customFormat="1" ht="18" customHeight="1" x14ac:dyDescent="0.15">
      <c r="A131" s="499"/>
      <c r="B131" s="499"/>
      <c r="C131" s="499"/>
      <c r="D131" s="499"/>
      <c r="E131" s="499"/>
      <c r="F131" s="499"/>
      <c r="G131" s="499"/>
      <c r="H131" s="499"/>
      <c r="I131" s="499"/>
      <c r="J131" s="499"/>
      <c r="K131" s="499"/>
      <c r="L131" s="499"/>
      <c r="M131" s="499"/>
      <c r="N131" s="499"/>
      <c r="O131" s="499"/>
      <c r="P131" s="499"/>
      <c r="Q131" s="499"/>
      <c r="R131" s="499"/>
      <c r="S131" s="499"/>
      <c r="T131" s="499"/>
      <c r="U131" s="499"/>
      <c r="V131" s="499"/>
      <c r="W131" s="499"/>
      <c r="X131" s="499"/>
      <c r="Y131" s="499"/>
      <c r="Z131" s="499"/>
      <c r="AA131" s="499"/>
      <c r="AB131" s="499"/>
      <c r="AC131" s="499"/>
      <c r="AD131" s="499"/>
      <c r="AE131" s="499"/>
      <c r="AF131" s="499"/>
      <c r="AG131" s="499"/>
      <c r="AH131" s="499"/>
      <c r="AI131" s="499"/>
      <c r="AJ131" s="499"/>
      <c r="AK131" s="499"/>
      <c r="AL131" s="500"/>
      <c r="AM131" s="255"/>
      <c r="AN131" s="255"/>
      <c r="AO131" s="255"/>
      <c r="AP131" s="255"/>
      <c r="AQ131" s="255"/>
      <c r="AR131" s="255"/>
      <c r="AS131" s="255"/>
      <c r="AT131" s="255"/>
      <c r="AU131" s="255"/>
      <c r="AV131" s="255"/>
      <c r="AW131" s="255"/>
    </row>
    <row r="132" spans="1:73" ht="23.25" customHeight="1" x14ac:dyDescent="0.15">
      <c r="A132" s="309" t="s">
        <v>431</v>
      </c>
      <c r="B132" s="280"/>
      <c r="C132" s="281"/>
      <c r="D132" s="281"/>
      <c r="E132" s="281"/>
      <c r="F132" s="281"/>
      <c r="G132" s="281"/>
      <c r="H132" s="281"/>
      <c r="I132" s="281"/>
      <c r="J132" s="281"/>
      <c r="K132" s="281"/>
      <c r="L132" s="281"/>
      <c r="M132" s="281"/>
      <c r="N132" s="281"/>
      <c r="O132" s="281"/>
      <c r="P132" s="281"/>
      <c r="Q132" s="281"/>
      <c r="R132" s="281"/>
      <c r="S132" s="281"/>
      <c r="T132" s="281"/>
      <c r="U132" s="281"/>
      <c r="V132" s="281"/>
      <c r="W132" s="281"/>
      <c r="X132" s="281"/>
      <c r="Y132" s="281"/>
      <c r="Z132" s="281"/>
      <c r="AA132" s="281"/>
      <c r="AB132" s="281"/>
      <c r="AC132" s="281"/>
      <c r="AD132" s="281"/>
      <c r="AE132" s="281"/>
      <c r="AF132" s="281"/>
      <c r="AG132" s="281"/>
      <c r="AH132" s="281"/>
      <c r="AI132" s="281"/>
      <c r="AJ132" s="195"/>
      <c r="AK132" s="274"/>
      <c r="AZ132" s="308"/>
    </row>
    <row r="133" spans="1:73" ht="18.75" customHeight="1" x14ac:dyDescent="0.15">
      <c r="A133" s="282" t="s">
        <v>335</v>
      </c>
      <c r="C133" s="420"/>
      <c r="D133" s="420"/>
      <c r="E133" s="420"/>
      <c r="F133" s="420"/>
      <c r="G133" s="420"/>
      <c r="H133" s="420"/>
      <c r="I133" s="420"/>
      <c r="J133" s="420"/>
      <c r="K133" s="420"/>
      <c r="L133" s="420"/>
      <c r="M133" s="420"/>
      <c r="N133" s="420"/>
      <c r="O133" s="420"/>
      <c r="P133" s="420"/>
      <c r="Q133" s="420"/>
      <c r="R133" s="420"/>
      <c r="S133" s="420"/>
      <c r="T133" s="420"/>
      <c r="U133" s="420"/>
      <c r="V133" s="420"/>
      <c r="W133" s="420"/>
      <c r="X133" s="420"/>
      <c r="Y133" s="420"/>
      <c r="Z133" s="420"/>
      <c r="AA133" s="420"/>
      <c r="AB133" s="420"/>
      <c r="AC133" s="420"/>
      <c r="AD133" s="420"/>
      <c r="AE133" s="420"/>
      <c r="AF133" s="420"/>
      <c r="AG133" s="420"/>
      <c r="AH133" s="420"/>
      <c r="AI133" s="420"/>
      <c r="AJ133" s="421"/>
      <c r="AU133" s="270"/>
    </row>
    <row r="134" spans="1:73" s="300" customFormat="1" ht="10.5" x14ac:dyDescent="0.15">
      <c r="A134" s="279" t="s">
        <v>70</v>
      </c>
      <c r="B134" s="300" t="s">
        <v>403</v>
      </c>
      <c r="AL134" s="833" t="s">
        <v>405</v>
      </c>
      <c r="AM134" s="833"/>
      <c r="AN134" s="833"/>
      <c r="AO134" s="833"/>
      <c r="AP134" s="833"/>
      <c r="AQ134" s="833"/>
      <c r="AR134" s="833"/>
      <c r="AS134" s="833"/>
      <c r="AT134" s="833"/>
      <c r="AU134" s="833"/>
      <c r="AV134" s="833"/>
      <c r="AW134" s="833"/>
      <c r="AX134" s="833"/>
      <c r="AY134" s="833"/>
      <c r="AZ134" s="833"/>
      <c r="BA134" s="833"/>
      <c r="BB134" s="833"/>
      <c r="BC134" s="833"/>
      <c r="BD134" s="833"/>
      <c r="BE134" s="833"/>
      <c r="BF134" s="833"/>
      <c r="BG134" s="833"/>
      <c r="BH134" s="833"/>
      <c r="BI134" s="833"/>
      <c r="BJ134" s="833"/>
      <c r="BK134" s="833"/>
      <c r="BL134" s="833"/>
      <c r="BM134" s="833"/>
      <c r="BN134" s="833"/>
      <c r="BO134" s="833"/>
      <c r="BP134" s="833"/>
      <c r="BQ134" s="833"/>
      <c r="BR134" s="833"/>
      <c r="BS134" s="833"/>
      <c r="BT134" s="833"/>
      <c r="BU134" s="833"/>
    </row>
    <row r="135" spans="1:73" s="300" customFormat="1" ht="22.5" customHeight="1" x14ac:dyDescent="0.15">
      <c r="A135" s="423" t="s">
        <v>404</v>
      </c>
      <c r="B135" s="830" t="s">
        <v>474</v>
      </c>
      <c r="C135" s="830"/>
      <c r="D135" s="830"/>
      <c r="E135" s="830"/>
      <c r="F135" s="830"/>
      <c r="G135" s="830"/>
      <c r="H135" s="830"/>
      <c r="I135" s="830"/>
      <c r="J135" s="830"/>
      <c r="K135" s="830"/>
      <c r="L135" s="830"/>
      <c r="M135" s="830"/>
      <c r="N135" s="830"/>
      <c r="O135" s="830"/>
      <c r="P135" s="830"/>
      <c r="Q135" s="830"/>
      <c r="R135" s="830"/>
      <c r="S135" s="830"/>
      <c r="T135" s="830"/>
      <c r="U135" s="830"/>
      <c r="V135" s="830"/>
      <c r="W135" s="830"/>
      <c r="X135" s="830"/>
      <c r="Y135" s="830"/>
      <c r="Z135" s="830"/>
      <c r="AA135" s="830"/>
      <c r="AB135" s="830"/>
      <c r="AC135" s="830"/>
      <c r="AD135" s="830"/>
      <c r="AE135" s="830"/>
      <c r="AF135" s="830"/>
      <c r="AG135" s="830"/>
      <c r="AH135" s="830"/>
      <c r="AI135" s="830"/>
      <c r="AJ135" s="830"/>
      <c r="AL135" s="501"/>
      <c r="AM135" s="501"/>
      <c r="AN135" s="501"/>
      <c r="AO135" s="501"/>
      <c r="AP135" s="501"/>
      <c r="AQ135" s="501"/>
      <c r="AR135" s="501"/>
      <c r="AS135" s="501"/>
      <c r="AT135" s="501"/>
      <c r="AU135" s="501"/>
      <c r="AV135" s="501"/>
      <c r="AW135" s="501"/>
      <c r="AX135" s="502"/>
      <c r="AY135" s="502"/>
      <c r="AZ135" s="502"/>
      <c r="BA135" s="502"/>
      <c r="BB135" s="502"/>
      <c r="BC135" s="502"/>
      <c r="BD135" s="502"/>
      <c r="BE135" s="502"/>
      <c r="BF135" s="502"/>
      <c r="BG135" s="502"/>
      <c r="BH135" s="502"/>
      <c r="BI135" s="502"/>
      <c r="BJ135" s="502"/>
      <c r="BK135" s="502"/>
      <c r="BL135" s="502"/>
      <c r="BM135" s="502"/>
      <c r="BN135" s="502"/>
      <c r="BO135" s="502"/>
      <c r="BP135" s="502"/>
      <c r="BQ135" s="502"/>
      <c r="BR135" s="502"/>
      <c r="BS135" s="502"/>
      <c r="BT135" s="502"/>
      <c r="BU135" s="502"/>
    </row>
    <row r="136" spans="1:73" s="300" customFormat="1" ht="5.25" customHeight="1" x14ac:dyDescent="0.15">
      <c r="A136" s="423"/>
      <c r="B136" s="424"/>
      <c r="C136" s="424"/>
      <c r="D136" s="424"/>
      <c r="E136" s="424"/>
      <c r="F136" s="424"/>
      <c r="G136" s="424"/>
      <c r="H136" s="424"/>
      <c r="I136" s="424"/>
      <c r="J136" s="424"/>
      <c r="K136" s="424"/>
      <c r="L136" s="424"/>
      <c r="M136" s="424"/>
      <c r="N136" s="424"/>
      <c r="O136" s="424"/>
      <c r="P136" s="424"/>
      <c r="Q136" s="424"/>
      <c r="R136" s="424"/>
      <c r="S136" s="424"/>
      <c r="T136" s="424"/>
      <c r="U136" s="424"/>
      <c r="V136" s="424"/>
      <c r="W136" s="424"/>
      <c r="X136" s="424"/>
      <c r="Y136" s="424"/>
      <c r="Z136" s="424"/>
      <c r="AA136" s="424"/>
      <c r="AB136" s="424"/>
      <c r="AC136" s="424"/>
      <c r="AD136" s="424"/>
      <c r="AE136" s="424"/>
      <c r="AF136" s="424"/>
      <c r="AG136" s="424"/>
      <c r="AH136" s="424"/>
      <c r="AI136" s="424"/>
      <c r="AJ136" s="424"/>
      <c r="AL136" s="501"/>
      <c r="AM136" s="501"/>
      <c r="AN136" s="501"/>
      <c r="AO136" s="501"/>
      <c r="AP136" s="501"/>
      <c r="AQ136" s="501"/>
      <c r="AR136" s="501"/>
      <c r="AS136" s="501"/>
      <c r="AT136" s="501"/>
      <c r="AU136" s="501"/>
      <c r="AV136" s="501"/>
      <c r="AW136" s="501"/>
      <c r="AX136" s="502"/>
      <c r="AY136" s="502"/>
      <c r="AZ136" s="502"/>
      <c r="BA136" s="502"/>
      <c r="BB136" s="502"/>
      <c r="BC136" s="502"/>
      <c r="BD136" s="502"/>
      <c r="BE136" s="502"/>
      <c r="BF136" s="502"/>
      <c r="BG136" s="502"/>
      <c r="BH136" s="502"/>
      <c r="BI136" s="502"/>
      <c r="BJ136" s="502"/>
      <c r="BK136" s="502"/>
      <c r="BL136" s="502"/>
      <c r="BM136" s="502"/>
      <c r="BN136" s="502"/>
      <c r="BO136" s="502"/>
      <c r="BP136" s="502"/>
      <c r="BQ136" s="502"/>
      <c r="BR136" s="502"/>
      <c r="BS136" s="502"/>
      <c r="BT136" s="502"/>
      <c r="BU136" s="502"/>
    </row>
    <row r="137" spans="1:73" ht="23.25" customHeight="1" x14ac:dyDescent="0.15">
      <c r="A137" s="426" t="s">
        <v>486</v>
      </c>
      <c r="B137" s="503"/>
      <c r="C137" s="504"/>
      <c r="D137" s="504"/>
      <c r="E137" s="504"/>
      <c r="F137" s="504"/>
      <c r="G137" s="504"/>
      <c r="H137" s="504"/>
      <c r="I137" s="504"/>
      <c r="J137" s="504"/>
      <c r="K137" s="504"/>
      <c r="L137" s="314"/>
      <c r="M137" s="314"/>
      <c r="N137" s="314"/>
      <c r="O137" s="314"/>
      <c r="P137" s="314"/>
      <c r="Q137" s="314"/>
      <c r="R137" s="314"/>
      <c r="S137" s="1010">
        <f>S139+S142</f>
        <v>8640000</v>
      </c>
      <c r="T137" s="1011"/>
      <c r="U137" s="1011"/>
      <c r="V137" s="1011"/>
      <c r="W137" s="1011"/>
      <c r="X137" s="315" t="s">
        <v>1</v>
      </c>
      <c r="Y137" s="505"/>
      <c r="Z137" s="505"/>
      <c r="AA137" s="505"/>
      <c r="AB137" s="506"/>
      <c r="AC137" s="274"/>
      <c r="AD137" s="274"/>
      <c r="AE137" s="274"/>
      <c r="AF137" s="274"/>
      <c r="AG137" s="274"/>
      <c r="AH137" s="274"/>
      <c r="AI137" s="274"/>
      <c r="AK137" s="274"/>
    </row>
    <row r="138" spans="1:73" ht="23.25" customHeight="1" thickBot="1" x14ac:dyDescent="0.2">
      <c r="A138" s="1060" t="s">
        <v>439</v>
      </c>
      <c r="B138" s="1060"/>
      <c r="C138" s="1060"/>
      <c r="D138" s="1060"/>
      <c r="E138" s="1060"/>
      <c r="F138" s="1060"/>
      <c r="G138" s="1060"/>
      <c r="H138" s="1060"/>
      <c r="I138" s="1060"/>
      <c r="J138" s="1060"/>
      <c r="K138" s="1060"/>
      <c r="L138" s="1060"/>
      <c r="M138" s="1060"/>
      <c r="N138" s="1060"/>
      <c r="O138" s="1060"/>
      <c r="P138" s="1060"/>
      <c r="Q138" s="1060"/>
      <c r="R138" s="1060"/>
      <c r="S138" s="1061"/>
      <c r="T138" s="1061"/>
      <c r="U138" s="1061"/>
      <c r="V138" s="1061"/>
      <c r="W138" s="1061"/>
      <c r="X138" s="1060"/>
      <c r="Y138" s="1060"/>
      <c r="Z138" s="1060"/>
      <c r="AA138" s="1060"/>
      <c r="AB138" s="1060"/>
      <c r="AC138" s="1060"/>
      <c r="AD138" s="1060"/>
      <c r="AE138" s="332"/>
      <c r="AF138" s="348"/>
      <c r="AG138" s="348"/>
      <c r="AH138" s="348"/>
      <c r="AI138" s="348"/>
      <c r="AJ138" s="348"/>
      <c r="AK138" s="348"/>
    </row>
    <row r="139" spans="1:73" ht="19.5" customHeight="1" thickBot="1" x14ac:dyDescent="0.2">
      <c r="A139" s="880" t="s">
        <v>286</v>
      </c>
      <c r="B139" s="881"/>
      <c r="C139" s="334" t="s">
        <v>288</v>
      </c>
      <c r="D139" s="334"/>
      <c r="E139" s="334"/>
      <c r="F139" s="334"/>
      <c r="G139" s="334"/>
      <c r="H139" s="334"/>
      <c r="I139" s="334"/>
      <c r="J139" s="334"/>
      <c r="K139" s="334"/>
      <c r="L139" s="334"/>
      <c r="M139" s="334"/>
      <c r="N139" s="334"/>
      <c r="O139" s="334"/>
      <c r="P139" s="334"/>
      <c r="Q139" s="334"/>
      <c r="R139" s="334"/>
      <c r="S139" s="1049">
        <v>7560000</v>
      </c>
      <c r="T139" s="1050"/>
      <c r="U139" s="1050"/>
      <c r="V139" s="1050"/>
      <c r="W139" s="1051"/>
      <c r="X139" s="315" t="s">
        <v>1</v>
      </c>
      <c r="Y139" s="507"/>
      <c r="Z139" s="503"/>
      <c r="AA139" s="508"/>
      <c r="AB139" s="509"/>
      <c r="AC139" s="509"/>
      <c r="AD139" s="510"/>
      <c r="AE139" s="1053" t="s">
        <v>291</v>
      </c>
      <c r="AF139" s="348"/>
      <c r="AH139" s="348"/>
      <c r="AJ139" s="348"/>
      <c r="AK139" s="348"/>
    </row>
    <row r="140" spans="1:73" ht="19.5" customHeight="1" thickBot="1" x14ac:dyDescent="0.2">
      <c r="A140" s="882"/>
      <c r="B140" s="883"/>
      <c r="C140" s="511"/>
      <c r="D140" s="1055" t="s">
        <v>473</v>
      </c>
      <c r="E140" s="1055"/>
      <c r="F140" s="1055"/>
      <c r="G140" s="1055"/>
      <c r="H140" s="1055"/>
      <c r="I140" s="1055"/>
      <c r="J140" s="1055"/>
      <c r="K140" s="1055"/>
      <c r="L140" s="1055"/>
      <c r="M140" s="1055"/>
      <c r="N140" s="1055"/>
      <c r="O140" s="1055"/>
      <c r="P140" s="1055"/>
      <c r="Q140" s="1055"/>
      <c r="R140" s="1055"/>
      <c r="S140" s="1044">
        <v>5320000</v>
      </c>
      <c r="T140" s="1045"/>
      <c r="U140" s="1045"/>
      <c r="V140" s="1045"/>
      <c r="W140" s="1046"/>
      <c r="X140" s="512" t="s">
        <v>1</v>
      </c>
      <c r="Y140" s="513" t="s">
        <v>30</v>
      </c>
      <c r="Z140" s="1063">
        <f>IFERROR(S140/S139*100,0)</f>
        <v>70.370370370370367</v>
      </c>
      <c r="AA140" s="1064"/>
      <c r="AB140" s="1065"/>
      <c r="AC140" s="514" t="s">
        <v>31</v>
      </c>
      <c r="AD140" s="515" t="s">
        <v>212</v>
      </c>
      <c r="AE140" s="1053"/>
      <c r="AF140" s="316" t="str">
        <f>IF(X19="○", IF(Z140=0,"",IF(Z140&gt;=200/3,"○","×")), "")</f>
        <v>○</v>
      </c>
      <c r="AG140" s="1052" t="s">
        <v>300</v>
      </c>
      <c r="AH140" s="348"/>
      <c r="AI140" s="348"/>
      <c r="AJ140" s="348"/>
      <c r="AK140" s="348"/>
      <c r="AL140" s="950" t="s">
        <v>434</v>
      </c>
      <c r="AM140" s="951"/>
      <c r="AN140" s="951"/>
      <c r="AO140" s="951"/>
      <c r="AP140" s="951"/>
      <c r="AQ140" s="951"/>
      <c r="AR140" s="951"/>
      <c r="AS140" s="951"/>
      <c r="AT140" s="951"/>
      <c r="AU140" s="951"/>
      <c r="AV140" s="952"/>
    </row>
    <row r="141" spans="1:73" ht="19.5" customHeight="1" thickBot="1" x14ac:dyDescent="0.2">
      <c r="A141" s="884"/>
      <c r="B141" s="885"/>
      <c r="C141" s="516"/>
      <c r="D141" s="1056"/>
      <c r="E141" s="1056"/>
      <c r="F141" s="1056"/>
      <c r="G141" s="1056"/>
      <c r="H141" s="1056"/>
      <c r="I141" s="1056"/>
      <c r="J141" s="1056"/>
      <c r="K141" s="1056"/>
      <c r="L141" s="1056"/>
      <c r="M141" s="1056"/>
      <c r="N141" s="1056"/>
      <c r="O141" s="1056"/>
      <c r="P141" s="1056"/>
      <c r="Q141" s="1056"/>
      <c r="R141" s="1056"/>
      <c r="S141" s="517" t="s">
        <v>30</v>
      </c>
      <c r="T141" s="1048">
        <f>S140/Y148</f>
        <v>443333.33333333331</v>
      </c>
      <c r="U141" s="1048"/>
      <c r="V141" s="1048"/>
      <c r="W141" s="518" t="s">
        <v>1</v>
      </c>
      <c r="X141" s="519" t="s">
        <v>31</v>
      </c>
      <c r="Y141" s="520"/>
      <c r="Z141" s="521"/>
      <c r="AA141" s="522"/>
      <c r="AB141" s="1047"/>
      <c r="AC141" s="1047"/>
      <c r="AD141" s="523"/>
      <c r="AE141" s="1053"/>
      <c r="AF141" s="524"/>
      <c r="AG141" s="1052"/>
      <c r="AH141" s="348"/>
      <c r="AI141" s="348"/>
      <c r="AJ141" s="348"/>
      <c r="AK141" s="348"/>
      <c r="AL141" s="525"/>
      <c r="AM141" s="525"/>
      <c r="AN141" s="525"/>
      <c r="AO141" s="525"/>
      <c r="AP141" s="525"/>
      <c r="AQ141" s="525"/>
      <c r="AR141" s="525"/>
      <c r="AS141" s="525"/>
      <c r="AT141" s="525"/>
      <c r="AU141" s="525"/>
      <c r="AV141" s="525"/>
    </row>
    <row r="142" spans="1:73" ht="19.5" customHeight="1" thickBot="1" x14ac:dyDescent="0.2">
      <c r="A142" s="1167" t="s">
        <v>287</v>
      </c>
      <c r="B142" s="881"/>
      <c r="C142" s="526" t="s">
        <v>289</v>
      </c>
      <c r="D142" s="369"/>
      <c r="E142" s="369"/>
      <c r="F142" s="369"/>
      <c r="G142" s="369"/>
      <c r="H142" s="369"/>
      <c r="I142" s="369"/>
      <c r="J142" s="369"/>
      <c r="K142" s="369"/>
      <c r="L142" s="369"/>
      <c r="M142" s="369"/>
      <c r="N142" s="369"/>
      <c r="O142" s="369"/>
      <c r="P142" s="369"/>
      <c r="Q142" s="369"/>
      <c r="R142" s="369"/>
      <c r="S142" s="1049">
        <v>1080000</v>
      </c>
      <c r="T142" s="1050"/>
      <c r="U142" s="1050"/>
      <c r="V142" s="1050"/>
      <c r="W142" s="1051"/>
      <c r="X142" s="527" t="s">
        <v>1</v>
      </c>
      <c r="Y142" s="507"/>
      <c r="Z142" s="503"/>
      <c r="AA142" s="528"/>
      <c r="AB142" s="529"/>
      <c r="AC142" s="529"/>
      <c r="AD142" s="510"/>
      <c r="AE142" s="1053" t="s">
        <v>291</v>
      </c>
      <c r="AF142" s="252"/>
      <c r="AG142" s="1052"/>
      <c r="AH142" s="348"/>
      <c r="AI142" s="348"/>
      <c r="AJ142" s="348"/>
      <c r="AK142" s="348"/>
    </row>
    <row r="143" spans="1:73" ht="19.5" customHeight="1" thickBot="1" x14ac:dyDescent="0.2">
      <c r="A143" s="882"/>
      <c r="B143" s="883"/>
      <c r="C143" s="511"/>
      <c r="D143" s="1055" t="s">
        <v>473</v>
      </c>
      <c r="E143" s="1055"/>
      <c r="F143" s="1055"/>
      <c r="G143" s="1055"/>
      <c r="H143" s="1055"/>
      <c r="I143" s="1055"/>
      <c r="J143" s="1055"/>
      <c r="K143" s="1055"/>
      <c r="L143" s="1055"/>
      <c r="M143" s="1055"/>
      <c r="N143" s="1055"/>
      <c r="O143" s="1055"/>
      <c r="P143" s="1055"/>
      <c r="Q143" s="1055"/>
      <c r="R143" s="1055"/>
      <c r="S143" s="1044">
        <v>740000</v>
      </c>
      <c r="T143" s="1045"/>
      <c r="U143" s="1045"/>
      <c r="V143" s="1045"/>
      <c r="W143" s="1046"/>
      <c r="X143" s="530" t="s">
        <v>1</v>
      </c>
      <c r="Y143" s="531" t="s">
        <v>30</v>
      </c>
      <c r="Z143" s="1057">
        <f>IFERROR(S143/S142*100,0)</f>
        <v>68.518518518518519</v>
      </c>
      <c r="AA143" s="1058"/>
      <c r="AB143" s="1059"/>
      <c r="AC143" s="532" t="s">
        <v>31</v>
      </c>
      <c r="AD143" s="515" t="s">
        <v>212</v>
      </c>
      <c r="AE143" s="1053"/>
      <c r="AF143" s="316" t="str">
        <f>IF(X19="○", IF(Z143=0,"",IF(Z143&gt;=200/3,"○","×")),"")</f>
        <v>○</v>
      </c>
      <c r="AG143" s="1052"/>
      <c r="AH143" s="348"/>
      <c r="AI143" s="348"/>
      <c r="AJ143" s="348"/>
      <c r="AK143" s="348"/>
      <c r="AL143" s="950" t="s">
        <v>435</v>
      </c>
      <c r="AM143" s="951"/>
      <c r="AN143" s="951"/>
      <c r="AO143" s="951"/>
      <c r="AP143" s="951"/>
      <c r="AQ143" s="951"/>
      <c r="AR143" s="951"/>
      <c r="AS143" s="951"/>
      <c r="AT143" s="951"/>
      <c r="AU143" s="951"/>
      <c r="AV143" s="952"/>
    </row>
    <row r="144" spans="1:73" ht="18.75" customHeight="1" x14ac:dyDescent="0.15">
      <c r="A144" s="884"/>
      <c r="B144" s="885"/>
      <c r="C144" s="516"/>
      <c r="D144" s="1056"/>
      <c r="E144" s="1056"/>
      <c r="F144" s="1056"/>
      <c r="G144" s="1056"/>
      <c r="H144" s="1056"/>
      <c r="I144" s="1056"/>
      <c r="J144" s="1056"/>
      <c r="K144" s="1056"/>
      <c r="L144" s="1056"/>
      <c r="M144" s="1056"/>
      <c r="N144" s="1056"/>
      <c r="O144" s="1056"/>
      <c r="P144" s="1056"/>
      <c r="Q144" s="1056"/>
      <c r="R144" s="1056"/>
      <c r="S144" s="533" t="s">
        <v>30</v>
      </c>
      <c r="T144" s="948">
        <f>S143/Y148</f>
        <v>61666.666666666664</v>
      </c>
      <c r="U144" s="948"/>
      <c r="V144" s="948"/>
      <c r="W144" s="534" t="s">
        <v>1</v>
      </c>
      <c r="X144" s="535" t="s">
        <v>31</v>
      </c>
      <c r="Y144" s="520"/>
      <c r="Z144" s="521"/>
      <c r="AA144" s="522"/>
      <c r="AB144" s="1047"/>
      <c r="AC144" s="1047"/>
      <c r="AD144" s="523"/>
      <c r="AE144" s="1053"/>
      <c r="AF144" s="536"/>
      <c r="AG144" s="537"/>
      <c r="AH144" s="348"/>
      <c r="AI144" s="348"/>
      <c r="AJ144" s="348"/>
      <c r="AK144" s="348"/>
    </row>
    <row r="145" spans="1:49" x14ac:dyDescent="0.15">
      <c r="AF145" s="252"/>
      <c r="AG145" s="252"/>
    </row>
    <row r="146" spans="1:49" ht="12.75" customHeight="1" x14ac:dyDescent="0.15">
      <c r="A146" s="538"/>
      <c r="B146" s="538"/>
      <c r="C146" s="538"/>
      <c r="D146" s="538"/>
      <c r="E146" s="348"/>
      <c r="F146" s="292"/>
      <c r="G146" s="292"/>
      <c r="H146" s="292"/>
      <c r="I146" s="292"/>
      <c r="J146" s="292"/>
      <c r="K146" s="292"/>
      <c r="L146" s="306"/>
      <c r="M146" s="306"/>
      <c r="N146" s="292"/>
      <c r="O146" s="349"/>
      <c r="P146" s="349"/>
      <c r="Q146" s="349"/>
      <c r="R146" s="349"/>
      <c r="S146" s="349"/>
      <c r="T146" s="349"/>
      <c r="U146" s="292"/>
      <c r="V146" s="292"/>
      <c r="W146" s="505"/>
      <c r="X146" s="292"/>
      <c r="Y146" s="292"/>
      <c r="Z146" s="292"/>
      <c r="AA146" s="349"/>
      <c r="AB146" s="292"/>
      <c r="AC146" s="292"/>
      <c r="AD146" s="292"/>
      <c r="AE146" s="292"/>
      <c r="AF146" s="292"/>
      <c r="AG146" s="292"/>
      <c r="AH146" s="292"/>
      <c r="AI146" s="292"/>
      <c r="AJ146" s="407"/>
      <c r="AK146" s="254"/>
      <c r="AL146" s="255"/>
      <c r="AU146" s="270"/>
    </row>
    <row r="147" spans="1:49" s="254" customFormat="1" ht="18.75" customHeight="1" thickBot="1" x14ac:dyDescent="0.2">
      <c r="A147" s="282" t="s">
        <v>327</v>
      </c>
      <c r="B147" s="304"/>
      <c r="C147" s="347"/>
      <c r="D147" s="347"/>
      <c r="E147" s="347"/>
      <c r="F147" s="347"/>
      <c r="G147" s="347"/>
      <c r="H147" s="347"/>
      <c r="I147" s="347"/>
      <c r="J147" s="347"/>
      <c r="K147" s="347"/>
      <c r="L147" s="347"/>
      <c r="M147" s="347"/>
      <c r="N147" s="347"/>
      <c r="O147" s="347"/>
      <c r="P147" s="347"/>
      <c r="Q147" s="347"/>
      <c r="R147" s="347"/>
      <c r="S147" s="347"/>
      <c r="T147" s="347"/>
      <c r="U147" s="347"/>
      <c r="V147" s="347"/>
      <c r="W147" s="347"/>
      <c r="X147" s="347"/>
      <c r="Y147" s="347"/>
      <c r="Z147" s="347"/>
      <c r="AA147" s="347"/>
      <c r="AB147" s="347"/>
      <c r="AC147" s="347"/>
      <c r="AD147" s="347"/>
      <c r="AE147" s="347"/>
      <c r="AF147" s="347"/>
      <c r="AG147" s="347"/>
      <c r="AH147" s="347"/>
      <c r="AI147" s="347"/>
      <c r="AK147" s="240"/>
      <c r="AL147" s="255"/>
      <c r="AM147" s="539"/>
      <c r="AN147" s="539"/>
      <c r="AO147" s="539"/>
      <c r="AP147" s="539"/>
      <c r="AQ147" s="539"/>
      <c r="AR147" s="539"/>
      <c r="AS147" s="539"/>
      <c r="AT147" s="539"/>
      <c r="AU147" s="539"/>
      <c r="AV147" s="539"/>
      <c r="AW147" s="255"/>
    </row>
    <row r="148" spans="1:49" ht="23.25" customHeight="1" thickBot="1" x14ac:dyDescent="0.2">
      <c r="A148" s="1062" t="s">
        <v>346</v>
      </c>
      <c r="B148" s="803"/>
      <c r="C148" s="803"/>
      <c r="D148" s="803"/>
      <c r="E148" s="540"/>
      <c r="F148" s="479" t="s">
        <v>21</v>
      </c>
      <c r="G148" s="321"/>
      <c r="H148" s="1043">
        <v>5</v>
      </c>
      <c r="I148" s="1043"/>
      <c r="J148" s="321" t="s">
        <v>11</v>
      </c>
      <c r="K148" s="1043">
        <v>6</v>
      </c>
      <c r="L148" s="1043"/>
      <c r="M148" s="321" t="s">
        <v>12</v>
      </c>
      <c r="N148" s="322" t="s">
        <v>13</v>
      </c>
      <c r="O148" s="322"/>
      <c r="P148" s="321" t="s">
        <v>21</v>
      </c>
      <c r="Q148" s="321"/>
      <c r="R148" s="1043">
        <v>6</v>
      </c>
      <c r="S148" s="1043"/>
      <c r="T148" s="321" t="s">
        <v>11</v>
      </c>
      <c r="U148" s="1043">
        <v>5</v>
      </c>
      <c r="V148" s="1043"/>
      <c r="W148" s="321" t="s">
        <v>12</v>
      </c>
      <c r="X148" s="321" t="s">
        <v>116</v>
      </c>
      <c r="Y148" s="321">
        <f>IF(H148&gt;=1,(R148*12+U148)-(H148*12+K148)+1,"")</f>
        <v>12</v>
      </c>
      <c r="Z148" s="1071" t="s">
        <v>117</v>
      </c>
      <c r="AA148" s="1071"/>
      <c r="AB148" s="323" t="s">
        <v>48</v>
      </c>
      <c r="AJ148" s="316" t="str">
        <f>IF(X19="○", IF(AND(AND(H148&lt;&gt;"",K148&lt;&gt;"",R148&lt;&gt;"",U148&lt;&gt;""),OR(I149=TRUE,N149=TRUE,V149=TRUE), OR(I150=TRUE,N150=TRUE,V150=TRUE,AND(AB150=TRUE,AF150&lt;&gt;"")), OR(E152=TRUE, L152=TRUE, AND(S152=TRUE,X152&lt;&gt;"")), AND(E154&lt;&gt;"",N156&lt;&gt;"",Q156&lt;&gt;""),OR(U156=TRUE, Y156=TRUE)),"○","×"),"")</f>
        <v>○</v>
      </c>
      <c r="AL148" s="1119" t="s">
        <v>422</v>
      </c>
      <c r="AM148" s="1120"/>
      <c r="AN148" s="1120"/>
      <c r="AO148" s="1120"/>
      <c r="AP148" s="1120"/>
      <c r="AQ148" s="1120"/>
      <c r="AR148" s="1120"/>
      <c r="AS148" s="1120"/>
      <c r="AT148" s="1120"/>
      <c r="AU148" s="1120"/>
      <c r="AV148" s="1121"/>
    </row>
    <row r="149" spans="1:49" s="254" customFormat="1" ht="27" customHeight="1" thickBot="1" x14ac:dyDescent="0.2">
      <c r="A149" s="1032" t="s">
        <v>35</v>
      </c>
      <c r="B149" s="1033"/>
      <c r="C149" s="1033"/>
      <c r="D149" s="1034"/>
      <c r="E149" s="1177" t="s">
        <v>463</v>
      </c>
      <c r="F149" s="1178"/>
      <c r="G149" s="1178"/>
      <c r="H149" s="1179"/>
      <c r="I149" s="65" t="b">
        <v>0</v>
      </c>
      <c r="J149" s="786" t="s">
        <v>33</v>
      </c>
      <c r="K149" s="786"/>
      <c r="L149" s="786"/>
      <c r="M149" s="786"/>
      <c r="N149" s="65" t="b">
        <v>1</v>
      </c>
      <c r="O149" s="781" t="s">
        <v>339</v>
      </c>
      <c r="P149" s="781"/>
      <c r="Q149" s="781"/>
      <c r="R149" s="781"/>
      <c r="S149" s="781"/>
      <c r="T149" s="781"/>
      <c r="U149" s="781"/>
      <c r="V149" s="65" t="b">
        <v>0</v>
      </c>
      <c r="W149" s="781" t="s">
        <v>340</v>
      </c>
      <c r="X149" s="781"/>
      <c r="Y149" s="781"/>
      <c r="Z149" s="781"/>
      <c r="AA149" s="781"/>
      <c r="AB149" s="781"/>
      <c r="AC149" s="782"/>
      <c r="AD149" s="782"/>
      <c r="AE149" s="326"/>
      <c r="AF149" s="541"/>
      <c r="AG149" s="541"/>
      <c r="AH149" s="541"/>
      <c r="AI149" s="326"/>
      <c r="AJ149" s="542"/>
      <c r="AK149" s="240"/>
      <c r="AL149" s="1125"/>
      <c r="AM149" s="1126"/>
      <c r="AN149" s="1126"/>
      <c r="AO149" s="1126"/>
      <c r="AP149" s="1126"/>
      <c r="AQ149" s="1126"/>
      <c r="AR149" s="1126"/>
      <c r="AS149" s="1126"/>
      <c r="AT149" s="1126"/>
      <c r="AU149" s="1126"/>
      <c r="AV149" s="1127"/>
      <c r="AW149" s="255"/>
    </row>
    <row r="150" spans="1:49" s="254" customFormat="1" ht="26.25" customHeight="1" x14ac:dyDescent="0.15">
      <c r="A150" s="1069"/>
      <c r="B150" s="781"/>
      <c r="C150" s="781"/>
      <c r="D150" s="1116"/>
      <c r="E150" s="802" t="s">
        <v>464</v>
      </c>
      <c r="F150" s="803"/>
      <c r="G150" s="803"/>
      <c r="H150" s="804"/>
      <c r="I150" s="66" t="b">
        <v>0</v>
      </c>
      <c r="J150" s="783" t="s">
        <v>71</v>
      </c>
      <c r="K150" s="783"/>
      <c r="L150" s="783"/>
      <c r="M150" s="783"/>
      <c r="N150" s="65" t="b">
        <v>0</v>
      </c>
      <c r="O150" s="783" t="s">
        <v>213</v>
      </c>
      <c r="P150" s="783"/>
      <c r="Q150" s="783"/>
      <c r="R150" s="783"/>
      <c r="S150" s="783"/>
      <c r="T150" s="783"/>
      <c r="U150" s="783"/>
      <c r="V150" s="65" t="b">
        <v>1</v>
      </c>
      <c r="W150" s="783" t="s">
        <v>34</v>
      </c>
      <c r="X150" s="783"/>
      <c r="Y150" s="783"/>
      <c r="Z150" s="783"/>
      <c r="AA150" s="783"/>
      <c r="AB150" s="67" t="b">
        <v>0</v>
      </c>
      <c r="AC150" s="783" t="s">
        <v>29</v>
      </c>
      <c r="AD150" s="783"/>
      <c r="AE150" s="543" t="s">
        <v>30</v>
      </c>
      <c r="AF150" s="1042"/>
      <c r="AG150" s="1042"/>
      <c r="AH150" s="1042"/>
      <c r="AI150" s="1042"/>
      <c r="AJ150" s="544" t="s">
        <v>31</v>
      </c>
      <c r="AK150" s="240"/>
      <c r="AL150" s="255"/>
      <c r="AM150" s="255"/>
      <c r="AN150" s="255"/>
      <c r="AO150" s="255"/>
      <c r="AP150" s="255"/>
      <c r="AQ150" s="255"/>
      <c r="AR150" s="255"/>
      <c r="AS150" s="255"/>
      <c r="AT150" s="255"/>
      <c r="AU150" s="255"/>
      <c r="AV150" s="255"/>
      <c r="AW150" s="255"/>
    </row>
    <row r="151" spans="1:49" s="254" customFormat="1" ht="19.5" customHeight="1" x14ac:dyDescent="0.15">
      <c r="A151" s="1032" t="s">
        <v>32</v>
      </c>
      <c r="B151" s="1033"/>
      <c r="C151" s="1033"/>
      <c r="D151" s="1033"/>
      <c r="E151" s="330" t="s">
        <v>160</v>
      </c>
      <c r="F151" s="331"/>
      <c r="G151" s="319"/>
      <c r="H151" s="319"/>
      <c r="I151" s="319"/>
      <c r="J151" s="319"/>
      <c r="K151" s="319"/>
      <c r="L151" s="319"/>
      <c r="M151" s="319"/>
      <c r="N151" s="319"/>
      <c r="O151" s="331"/>
      <c r="P151" s="319"/>
      <c r="Q151" s="319"/>
      <c r="R151" s="319"/>
      <c r="S151" s="319"/>
      <c r="T151" s="319"/>
      <c r="U151" s="319"/>
      <c r="V151" s="331"/>
      <c r="W151" s="319"/>
      <c r="X151" s="319"/>
      <c r="Y151" s="319"/>
      <c r="Z151" s="319"/>
      <c r="AA151" s="319"/>
      <c r="AB151" s="319"/>
      <c r="AC151" s="319"/>
      <c r="AD151" s="319"/>
      <c r="AE151" s="319"/>
      <c r="AF151" s="319"/>
      <c r="AG151" s="319"/>
      <c r="AH151" s="319"/>
      <c r="AI151" s="319"/>
      <c r="AJ151" s="483"/>
      <c r="AL151" s="255"/>
      <c r="AM151" s="255"/>
      <c r="AN151" s="255"/>
      <c r="AO151" s="255"/>
      <c r="AP151" s="255"/>
      <c r="AQ151" s="255"/>
      <c r="AR151" s="255"/>
      <c r="AS151" s="255"/>
      <c r="AT151" s="255"/>
      <c r="AU151" s="255"/>
      <c r="AV151" s="255"/>
      <c r="AW151" s="255"/>
    </row>
    <row r="152" spans="1:49" s="254" customFormat="1" ht="18.75" customHeight="1" x14ac:dyDescent="0.15">
      <c r="A152" s="1165"/>
      <c r="B152" s="1166"/>
      <c r="C152" s="1166"/>
      <c r="D152" s="1166"/>
      <c r="E152" s="68" t="b">
        <v>0</v>
      </c>
      <c r="F152" s="334" t="s">
        <v>36</v>
      </c>
      <c r="G152" s="332"/>
      <c r="H152" s="332"/>
      <c r="I152" s="332"/>
      <c r="J152" s="332"/>
      <c r="L152" s="69" t="b">
        <v>1</v>
      </c>
      <c r="M152" s="334" t="s">
        <v>118</v>
      </c>
      <c r="N152" s="332"/>
      <c r="O152" s="332"/>
      <c r="P152" s="306"/>
      <c r="Q152" s="306"/>
      <c r="S152" s="70" t="b">
        <v>0</v>
      </c>
      <c r="T152" s="334" t="s">
        <v>29</v>
      </c>
      <c r="U152" s="306"/>
      <c r="W152" s="334" t="s">
        <v>30</v>
      </c>
      <c r="X152" s="1190"/>
      <c r="Y152" s="1190" t="b">
        <v>1</v>
      </c>
      <c r="Z152" s="1190"/>
      <c r="AA152" s="1190"/>
      <c r="AB152" s="1190"/>
      <c r="AC152" s="1190"/>
      <c r="AD152" s="1190"/>
      <c r="AE152" s="1190"/>
      <c r="AF152" s="1190"/>
      <c r="AG152" s="1190"/>
      <c r="AH152" s="1190"/>
      <c r="AI152" s="1190"/>
      <c r="AJ152" s="335" t="s">
        <v>31</v>
      </c>
      <c r="AK152" s="240"/>
      <c r="AL152" s="241"/>
      <c r="AM152" s="255"/>
      <c r="AN152" s="255"/>
      <c r="AO152" s="255"/>
      <c r="AP152" s="255"/>
      <c r="AQ152" s="255"/>
      <c r="AR152" s="255"/>
      <c r="AS152" s="255"/>
      <c r="AT152" s="255"/>
      <c r="AU152" s="255"/>
      <c r="AV152" s="255"/>
      <c r="AW152" s="255"/>
    </row>
    <row r="153" spans="1:49" s="254" customFormat="1" ht="18.75" customHeight="1" x14ac:dyDescent="0.15">
      <c r="A153" s="1165"/>
      <c r="B153" s="1166"/>
      <c r="C153" s="1166"/>
      <c r="D153" s="1166"/>
      <c r="E153" s="336" t="s">
        <v>382</v>
      </c>
      <c r="F153" s="334"/>
      <c r="G153" s="332"/>
      <c r="H153" s="332"/>
      <c r="I153" s="332"/>
      <c r="J153" s="332"/>
      <c r="K153" s="304"/>
      <c r="L153" s="332"/>
      <c r="M153" s="337"/>
      <c r="N153" s="304"/>
      <c r="O153" s="306"/>
      <c r="P153" s="334"/>
      <c r="Q153" s="334"/>
      <c r="R153" s="334"/>
      <c r="S153" s="338"/>
      <c r="T153" s="338"/>
      <c r="U153" s="338"/>
      <c r="V153" s="338"/>
      <c r="W153" s="338"/>
      <c r="X153" s="338"/>
      <c r="Y153" s="338"/>
      <c r="Z153" s="338"/>
      <c r="AA153" s="338"/>
      <c r="AB153" s="338"/>
      <c r="AC153" s="338"/>
      <c r="AD153" s="338"/>
      <c r="AE153" s="338"/>
      <c r="AF153" s="338"/>
      <c r="AG153" s="338"/>
      <c r="AH153" s="338"/>
      <c r="AI153" s="338"/>
      <c r="AJ153" s="335"/>
      <c r="AK153" s="260"/>
      <c r="AL153" s="255"/>
      <c r="AM153" s="255"/>
      <c r="AN153" s="255"/>
      <c r="AO153" s="255"/>
      <c r="AP153" s="255"/>
      <c r="AQ153" s="255"/>
      <c r="AR153" s="255"/>
      <c r="AS153" s="255"/>
      <c r="AT153" s="255"/>
      <c r="AU153" s="255"/>
      <c r="AV153" s="255"/>
      <c r="AW153" s="255"/>
    </row>
    <row r="154" spans="1:49" s="254" customFormat="1" ht="82.5" customHeight="1" thickBot="1" x14ac:dyDescent="0.2">
      <c r="A154" s="1165"/>
      <c r="B154" s="1166"/>
      <c r="C154" s="1166"/>
      <c r="D154" s="1166"/>
      <c r="E154" s="1187" t="s">
        <v>369</v>
      </c>
      <c r="F154" s="1188"/>
      <c r="G154" s="1188"/>
      <c r="H154" s="1188"/>
      <c r="I154" s="1188"/>
      <c r="J154" s="1188"/>
      <c r="K154" s="1188"/>
      <c r="L154" s="1188"/>
      <c r="M154" s="1188"/>
      <c r="N154" s="1188"/>
      <c r="O154" s="1188"/>
      <c r="P154" s="1188"/>
      <c r="Q154" s="1188"/>
      <c r="R154" s="1188"/>
      <c r="S154" s="1188"/>
      <c r="T154" s="1188"/>
      <c r="U154" s="1188"/>
      <c r="V154" s="1188"/>
      <c r="W154" s="1188"/>
      <c r="X154" s="1188"/>
      <c r="Y154" s="1188"/>
      <c r="Z154" s="1188"/>
      <c r="AA154" s="1188"/>
      <c r="AB154" s="1188"/>
      <c r="AC154" s="1188"/>
      <c r="AD154" s="1188"/>
      <c r="AE154" s="1188"/>
      <c r="AF154" s="1188"/>
      <c r="AG154" s="1188"/>
      <c r="AH154" s="1188"/>
      <c r="AI154" s="1188"/>
      <c r="AJ154" s="1189"/>
      <c r="AK154" s="260"/>
      <c r="AL154" s="255"/>
      <c r="AM154" s="255"/>
      <c r="AN154" s="255"/>
      <c r="AO154" s="255"/>
      <c r="AP154" s="255"/>
      <c r="AQ154" s="255"/>
      <c r="AR154" s="255"/>
      <c r="AS154" s="255"/>
      <c r="AT154" s="255"/>
      <c r="AU154" s="255"/>
      <c r="AV154" s="255"/>
      <c r="AW154" s="255"/>
    </row>
    <row r="155" spans="1:49" s="254" customFormat="1" ht="16.5" customHeight="1" thickBot="1" x14ac:dyDescent="0.2">
      <c r="A155" s="1165"/>
      <c r="B155" s="1166"/>
      <c r="C155" s="1166"/>
      <c r="D155" s="1185"/>
      <c r="E155" s="306" t="s">
        <v>381</v>
      </c>
      <c r="F155" s="332"/>
      <c r="G155" s="332"/>
      <c r="H155" s="332"/>
      <c r="I155" s="332"/>
      <c r="J155" s="332"/>
      <c r="K155" s="332"/>
      <c r="L155" s="332"/>
      <c r="M155" s="332"/>
      <c r="N155" s="332"/>
      <c r="O155" s="332"/>
      <c r="P155" s="332"/>
      <c r="Q155" s="332"/>
      <c r="R155" s="332"/>
      <c r="S155" s="332"/>
      <c r="T155" s="332"/>
      <c r="U155" s="332"/>
      <c r="V155" s="332"/>
      <c r="W155" s="332"/>
      <c r="X155" s="332"/>
      <c r="Y155" s="332"/>
      <c r="Z155" s="332"/>
      <c r="AA155" s="332"/>
      <c r="AB155" s="332"/>
      <c r="AC155" s="332"/>
      <c r="AD155" s="332"/>
      <c r="AE155" s="332"/>
      <c r="AF155" s="332"/>
      <c r="AG155" s="332"/>
      <c r="AH155" s="332"/>
      <c r="AI155" s="332"/>
      <c r="AJ155" s="340"/>
      <c r="AK155" s="274"/>
      <c r="AL155" s="255"/>
      <c r="AM155" s="255"/>
      <c r="AN155" s="255"/>
      <c r="AO155" s="255"/>
      <c r="AP155" s="255"/>
      <c r="AQ155" s="255"/>
      <c r="AR155" s="255"/>
      <c r="AS155" s="255"/>
      <c r="AT155" s="255"/>
      <c r="AU155" s="255"/>
      <c r="AV155" s="255"/>
      <c r="AW155" s="255"/>
    </row>
    <row r="156" spans="1:49" s="254" customFormat="1" ht="18.75" customHeight="1" thickBot="1" x14ac:dyDescent="0.2">
      <c r="A156" s="1069"/>
      <c r="B156" s="781"/>
      <c r="C156" s="781"/>
      <c r="D156" s="1186"/>
      <c r="E156" s="545" t="s">
        <v>120</v>
      </c>
      <c r="F156" s="342"/>
      <c r="G156" s="342"/>
      <c r="H156" s="342"/>
      <c r="I156" s="342"/>
      <c r="J156" s="342"/>
      <c r="K156" s="485"/>
      <c r="L156" s="1066" t="s">
        <v>21</v>
      </c>
      <c r="M156" s="1067"/>
      <c r="N156" s="1041">
        <v>4</v>
      </c>
      <c r="O156" s="1041"/>
      <c r="P156" s="343" t="s">
        <v>4</v>
      </c>
      <c r="Q156" s="1041">
        <v>10</v>
      </c>
      <c r="R156" s="1041"/>
      <c r="S156" s="343" t="s">
        <v>37</v>
      </c>
      <c r="T156" s="343" t="s">
        <v>30</v>
      </c>
      <c r="U156" s="71" t="b">
        <v>1</v>
      </c>
      <c r="V156" s="344" t="s">
        <v>38</v>
      </c>
      <c r="W156" s="343"/>
      <c r="X156" s="343"/>
      <c r="Y156" s="71" t="b">
        <v>0</v>
      </c>
      <c r="Z156" s="344" t="s">
        <v>39</v>
      </c>
      <c r="AA156" s="343"/>
      <c r="AB156" s="343" t="s">
        <v>31</v>
      </c>
      <c r="AC156" s="345"/>
      <c r="AD156" s="345"/>
      <c r="AE156" s="345"/>
      <c r="AF156" s="345"/>
      <c r="AG156" s="345"/>
      <c r="AH156" s="345"/>
      <c r="AI156" s="345"/>
      <c r="AJ156" s="346"/>
      <c r="AK156" s="260"/>
      <c r="AL156" s="255"/>
      <c r="AM156" s="255"/>
      <c r="AN156" s="255"/>
      <c r="AO156" s="255"/>
      <c r="AP156" s="255"/>
      <c r="AQ156" s="255"/>
      <c r="AR156" s="255"/>
      <c r="AS156" s="255"/>
      <c r="AT156" s="255"/>
      <c r="AU156" s="255"/>
      <c r="AV156" s="255"/>
      <c r="AW156" s="255"/>
    </row>
    <row r="157" spans="1:49" s="254" customFormat="1" ht="30.75" customHeight="1" x14ac:dyDescent="0.15">
      <c r="A157" s="347"/>
      <c r="B157" s="347"/>
      <c r="C157" s="347"/>
      <c r="D157" s="347"/>
      <c r="E157" s="348"/>
      <c r="F157" s="292"/>
      <c r="G157" s="292"/>
      <c r="H157" s="292"/>
      <c r="I157" s="292"/>
      <c r="J157" s="292"/>
      <c r="K157" s="292"/>
      <c r="L157" s="349"/>
      <c r="M157" s="349"/>
      <c r="N157" s="349"/>
      <c r="O157" s="349"/>
      <c r="P157" s="349"/>
      <c r="Q157" s="349"/>
      <c r="R157" s="349"/>
      <c r="S157" s="349"/>
      <c r="T157" s="292"/>
      <c r="U157" s="292"/>
      <c r="V157" s="505"/>
      <c r="W157" s="292"/>
      <c r="X157" s="292"/>
      <c r="Y157" s="292"/>
      <c r="Z157" s="349"/>
      <c r="AA157" s="292"/>
      <c r="AB157" s="292"/>
      <c r="AC157" s="292"/>
      <c r="AD157" s="292"/>
      <c r="AE157" s="292"/>
      <c r="AF157" s="292"/>
      <c r="AG157" s="292"/>
      <c r="AH157" s="292"/>
      <c r="AI157" s="292"/>
      <c r="AJ157" s="407"/>
      <c r="AK157" s="260"/>
      <c r="AL157" s="255"/>
      <c r="AM157" s="255"/>
      <c r="AN157" s="255"/>
      <c r="AO157" s="255"/>
      <c r="AP157" s="255"/>
      <c r="AQ157" s="255"/>
      <c r="AR157" s="255"/>
      <c r="AS157" s="255"/>
      <c r="AT157" s="255"/>
      <c r="AU157" s="255"/>
      <c r="AV157" s="255"/>
      <c r="AW157" s="255"/>
    </row>
    <row r="158" spans="1:49" s="354" customFormat="1" ht="23.25" customHeight="1" x14ac:dyDescent="0.15">
      <c r="A158" s="309" t="s">
        <v>332</v>
      </c>
      <c r="B158" s="353"/>
      <c r="C158" s="246"/>
      <c r="D158" s="246"/>
      <c r="E158" s="246"/>
      <c r="F158" s="246"/>
      <c r="G158" s="246"/>
      <c r="H158" s="246"/>
      <c r="I158" s="246"/>
      <c r="J158" s="246"/>
      <c r="K158" s="246"/>
      <c r="L158" s="246"/>
      <c r="M158" s="246"/>
      <c r="N158" s="246"/>
      <c r="O158" s="246"/>
      <c r="P158" s="246"/>
      <c r="Q158" s="246"/>
      <c r="R158" s="246"/>
      <c r="S158" s="246"/>
      <c r="T158" s="246"/>
      <c r="U158" s="246"/>
      <c r="V158" s="246"/>
      <c r="W158" s="246"/>
      <c r="X158" s="246"/>
      <c r="Y158" s="246"/>
      <c r="Z158" s="246"/>
      <c r="AA158" s="246"/>
      <c r="AB158" s="246"/>
      <c r="AC158" s="246"/>
      <c r="AD158" s="246"/>
      <c r="AE158" s="246"/>
      <c r="AF158" s="246"/>
      <c r="AG158" s="353"/>
      <c r="AH158" s="353"/>
      <c r="AI158" s="353"/>
      <c r="AJ158" s="194"/>
      <c r="AK158" s="546"/>
      <c r="AL158" s="356"/>
      <c r="AM158" s="356"/>
      <c r="AN158" s="356"/>
      <c r="AO158" s="356"/>
      <c r="AP158" s="356"/>
      <c r="AQ158" s="356"/>
      <c r="AR158" s="356"/>
      <c r="AS158" s="356"/>
      <c r="AT158" s="547"/>
      <c r="AU158" s="356"/>
      <c r="AV158" s="356"/>
      <c r="AW158" s="356"/>
    </row>
    <row r="159" spans="1:49" s="254" customFormat="1" x14ac:dyDescent="0.15">
      <c r="A159" s="548" t="s">
        <v>406</v>
      </c>
      <c r="B159" s="549"/>
      <c r="C159" s="550"/>
      <c r="D159" s="550"/>
      <c r="E159" s="550"/>
      <c r="F159" s="550"/>
      <c r="G159" s="550"/>
      <c r="H159" s="550"/>
      <c r="I159" s="550"/>
      <c r="J159" s="550"/>
      <c r="K159" s="550"/>
      <c r="L159" s="550"/>
      <c r="M159" s="550"/>
      <c r="N159" s="550"/>
      <c r="O159" s="550"/>
      <c r="P159" s="550"/>
      <c r="Q159" s="550"/>
      <c r="R159" s="550"/>
      <c r="S159" s="550"/>
      <c r="T159" s="550"/>
      <c r="U159" s="550"/>
      <c r="V159" s="550"/>
      <c r="W159" s="550"/>
      <c r="X159" s="550"/>
      <c r="Y159" s="550"/>
      <c r="Z159" s="550"/>
      <c r="AA159" s="550"/>
      <c r="AB159" s="550"/>
      <c r="AC159" s="550"/>
      <c r="AD159" s="550"/>
      <c r="AE159" s="549"/>
      <c r="AF159" s="549"/>
      <c r="AG159" s="549"/>
      <c r="AH159" s="549"/>
      <c r="AI159" s="549"/>
      <c r="AJ159" s="549"/>
      <c r="AK159" s="260"/>
      <c r="AL159" s="241"/>
      <c r="AM159" s="255"/>
      <c r="AN159" s="255"/>
      <c r="AO159" s="255"/>
      <c r="AP159" s="255"/>
      <c r="AQ159" s="255"/>
      <c r="AR159" s="255"/>
      <c r="AS159" s="255"/>
      <c r="AT159" s="255"/>
      <c r="AU159" s="255"/>
      <c r="AV159" s="255"/>
      <c r="AW159" s="255"/>
    </row>
    <row r="160" spans="1:49" s="254" customFormat="1" ht="22.5" customHeight="1" x14ac:dyDescent="0.15">
      <c r="A160" s="551" t="s">
        <v>70</v>
      </c>
      <c r="B160" s="833" t="s">
        <v>488</v>
      </c>
      <c r="C160" s="833"/>
      <c r="D160" s="833"/>
      <c r="E160" s="833"/>
      <c r="F160" s="833"/>
      <c r="G160" s="833"/>
      <c r="H160" s="833"/>
      <c r="I160" s="833"/>
      <c r="J160" s="833"/>
      <c r="K160" s="833"/>
      <c r="L160" s="833"/>
      <c r="M160" s="833"/>
      <c r="N160" s="833"/>
      <c r="O160" s="833"/>
      <c r="P160" s="833"/>
      <c r="Q160" s="833"/>
      <c r="R160" s="833"/>
      <c r="S160" s="833"/>
      <c r="T160" s="833"/>
      <c r="U160" s="833"/>
      <c r="V160" s="833"/>
      <c r="W160" s="833"/>
      <c r="X160" s="833"/>
      <c r="Y160" s="833"/>
      <c r="Z160" s="833"/>
      <c r="AA160" s="833"/>
      <c r="AB160" s="833"/>
      <c r="AC160" s="833"/>
      <c r="AD160" s="833"/>
      <c r="AE160" s="833"/>
      <c r="AF160" s="833"/>
      <c r="AG160" s="833"/>
      <c r="AH160" s="833"/>
      <c r="AI160" s="833"/>
      <c r="AJ160" s="833"/>
      <c r="AK160" s="260"/>
      <c r="AL160" s="241"/>
      <c r="AM160" s="255"/>
      <c r="AN160" s="255"/>
      <c r="AO160" s="255"/>
      <c r="AP160" s="255"/>
      <c r="AQ160" s="255"/>
      <c r="AR160" s="255"/>
      <c r="AS160" s="255"/>
      <c r="AT160" s="255"/>
      <c r="AU160" s="255"/>
      <c r="AV160" s="255"/>
      <c r="AW160" s="255"/>
    </row>
    <row r="161" spans="1:49" s="254" customFormat="1" x14ac:dyDescent="0.15">
      <c r="A161" s="548" t="s">
        <v>407</v>
      </c>
      <c r="B161" s="552"/>
      <c r="C161" s="552"/>
      <c r="D161" s="552"/>
      <c r="E161" s="552"/>
      <c r="F161" s="552"/>
      <c r="G161" s="552"/>
      <c r="H161" s="552"/>
      <c r="I161" s="552"/>
      <c r="J161" s="552"/>
      <c r="K161" s="552"/>
      <c r="L161" s="552"/>
      <c r="M161" s="552"/>
      <c r="N161" s="552"/>
      <c r="O161" s="552"/>
      <c r="P161" s="552"/>
      <c r="Q161" s="552"/>
      <c r="R161" s="552"/>
      <c r="S161" s="552"/>
      <c r="T161" s="552"/>
      <c r="U161" s="552"/>
      <c r="V161" s="552"/>
      <c r="W161" s="552"/>
      <c r="X161" s="552"/>
      <c r="Y161" s="552"/>
      <c r="Z161" s="552"/>
      <c r="AA161" s="552"/>
      <c r="AB161" s="552"/>
      <c r="AC161" s="552"/>
      <c r="AD161" s="552"/>
      <c r="AE161" s="552"/>
      <c r="AF161" s="552"/>
      <c r="AG161" s="552"/>
      <c r="AH161" s="552"/>
      <c r="AI161" s="552"/>
      <c r="AJ161" s="552"/>
      <c r="AK161" s="260"/>
      <c r="AL161" s="241"/>
      <c r="AM161" s="255"/>
      <c r="AN161" s="255"/>
      <c r="AO161" s="255"/>
      <c r="AP161" s="255"/>
      <c r="AQ161" s="255"/>
      <c r="AR161" s="255"/>
      <c r="AS161" s="255"/>
      <c r="AT161" s="255"/>
      <c r="AU161" s="255"/>
      <c r="AV161" s="255"/>
      <c r="AW161" s="255"/>
    </row>
    <row r="162" spans="1:49" s="254" customFormat="1" ht="49.5" customHeight="1" x14ac:dyDescent="0.15">
      <c r="A162" s="551" t="s">
        <v>70</v>
      </c>
      <c r="B162" s="834" t="s">
        <v>489</v>
      </c>
      <c r="C162" s="834"/>
      <c r="D162" s="834"/>
      <c r="E162" s="834"/>
      <c r="F162" s="834"/>
      <c r="G162" s="834"/>
      <c r="H162" s="834"/>
      <c r="I162" s="834"/>
      <c r="J162" s="834"/>
      <c r="K162" s="834"/>
      <c r="L162" s="834"/>
      <c r="M162" s="834"/>
      <c r="N162" s="834"/>
      <c r="O162" s="834"/>
      <c r="P162" s="834"/>
      <c r="Q162" s="834"/>
      <c r="R162" s="834"/>
      <c r="S162" s="834"/>
      <c r="T162" s="834"/>
      <c r="U162" s="834"/>
      <c r="V162" s="834"/>
      <c r="W162" s="834"/>
      <c r="X162" s="834"/>
      <c r="Y162" s="834"/>
      <c r="Z162" s="834"/>
      <c r="AA162" s="834"/>
      <c r="AB162" s="834"/>
      <c r="AC162" s="834"/>
      <c r="AD162" s="834"/>
      <c r="AE162" s="834"/>
      <c r="AF162" s="834"/>
      <c r="AG162" s="834"/>
      <c r="AH162" s="834"/>
      <c r="AI162" s="834"/>
      <c r="AJ162" s="834"/>
      <c r="AK162" s="260"/>
      <c r="AL162" s="241"/>
      <c r="AM162" s="255"/>
      <c r="AN162" s="255"/>
      <c r="AO162" s="255"/>
      <c r="AP162" s="255"/>
      <c r="AQ162" s="255"/>
      <c r="AR162" s="255"/>
      <c r="AS162" s="255"/>
      <c r="AT162" s="255"/>
      <c r="AU162" s="255"/>
      <c r="AV162" s="255"/>
      <c r="AW162" s="255"/>
    </row>
    <row r="163" spans="1:49" s="254" customFormat="1" ht="4.5" customHeight="1" thickBot="1" x14ac:dyDescent="0.2">
      <c r="A163" s="553"/>
      <c r="B163" s="553"/>
      <c r="C163" s="553"/>
      <c r="D163" s="553"/>
      <c r="E163" s="553"/>
      <c r="F163" s="553"/>
      <c r="G163" s="553"/>
      <c r="H163" s="553"/>
      <c r="I163" s="553"/>
      <c r="J163" s="553"/>
      <c r="K163" s="553"/>
      <c r="L163" s="553"/>
      <c r="M163" s="553"/>
      <c r="N163" s="553"/>
      <c r="O163" s="553"/>
      <c r="P163" s="553"/>
      <c r="Q163" s="553"/>
      <c r="R163" s="553"/>
      <c r="S163" s="553"/>
      <c r="T163" s="553"/>
      <c r="U163" s="553"/>
      <c r="V163" s="553"/>
      <c r="W163" s="553"/>
      <c r="X163" s="553"/>
      <c r="Y163" s="553"/>
      <c r="Z163" s="553"/>
      <c r="AA163" s="553"/>
      <c r="AB163" s="553"/>
      <c r="AC163" s="553"/>
      <c r="AD163" s="553"/>
      <c r="AE163" s="553"/>
      <c r="AF163" s="553"/>
      <c r="AG163" s="553"/>
      <c r="AH163" s="553"/>
      <c r="AI163" s="553"/>
      <c r="AJ163" s="554"/>
      <c r="AK163" s="454"/>
      <c r="AL163" s="241"/>
      <c r="AM163" s="255"/>
      <c r="AN163" s="255"/>
      <c r="AO163" s="255"/>
      <c r="AP163" s="255"/>
      <c r="AQ163" s="255"/>
      <c r="AR163" s="255"/>
      <c r="AS163" s="255"/>
      <c r="AT163" s="255"/>
      <c r="AU163" s="255"/>
      <c r="AV163" s="255"/>
      <c r="AW163" s="255"/>
    </row>
    <row r="164" spans="1:49" s="254" customFormat="1" ht="13.5" customHeight="1" thickBot="1" x14ac:dyDescent="0.2">
      <c r="A164" s="790" t="s">
        <v>203</v>
      </c>
      <c r="B164" s="791"/>
      <c r="C164" s="791"/>
      <c r="D164" s="792"/>
      <c r="E164" s="1133" t="s">
        <v>41</v>
      </c>
      <c r="F164" s="1134"/>
      <c r="G164" s="1134"/>
      <c r="H164" s="1134"/>
      <c r="I164" s="1134"/>
      <c r="J164" s="1134"/>
      <c r="K164" s="1134"/>
      <c r="L164" s="1134"/>
      <c r="M164" s="1134"/>
      <c r="N164" s="1134"/>
      <c r="O164" s="1134"/>
      <c r="P164" s="1134"/>
      <c r="Q164" s="1134"/>
      <c r="R164" s="1134"/>
      <c r="S164" s="1134"/>
      <c r="T164" s="1134"/>
      <c r="U164" s="1134"/>
      <c r="V164" s="1134"/>
      <c r="W164" s="1134"/>
      <c r="X164" s="1134"/>
      <c r="Y164" s="1134"/>
      <c r="Z164" s="1134"/>
      <c r="AA164" s="1134"/>
      <c r="AB164" s="1134"/>
      <c r="AC164" s="1134"/>
      <c r="AD164" s="1134"/>
      <c r="AE164" s="1134"/>
      <c r="AF164" s="1134"/>
      <c r="AG164" s="1134"/>
      <c r="AH164" s="1134"/>
      <c r="AI164" s="1135"/>
      <c r="AJ164" s="316" t="str" cm="1">
        <f t="array" ref="AJ164">IF(M19="○", IF(OR(PRODUCT((E165:E168=FALSE)*1),PRODUCT((E169:E172=FALSE)*1),PRODUCT((E173:E176=FALSE)*1),PRODUCT((E177:E180=FALSE)*1),PRODUCT((E181:E184=FALSE)*1),PRODUCT((E185:E188=FALSE)*1)),"×","○"), IF(PRODUCT((E165:E188=FALSE)*1),"×","○"))</f>
        <v>○</v>
      </c>
      <c r="AL164" s="1119" t="s">
        <v>398</v>
      </c>
      <c r="AM164" s="1120"/>
      <c r="AN164" s="1120"/>
      <c r="AO164" s="1120"/>
      <c r="AP164" s="1120"/>
      <c r="AQ164" s="1120"/>
      <c r="AR164" s="1120"/>
      <c r="AS164" s="1120"/>
      <c r="AT164" s="1120"/>
      <c r="AU164" s="1120"/>
      <c r="AV164" s="1121"/>
      <c r="AW164" s="255"/>
    </row>
    <row r="165" spans="1:49" s="254" customFormat="1" ht="14.25" customHeight="1" x14ac:dyDescent="0.15">
      <c r="A165" s="793" t="s">
        <v>193</v>
      </c>
      <c r="B165" s="794"/>
      <c r="C165" s="794"/>
      <c r="D165" s="795"/>
      <c r="E165" s="229" t="b">
        <v>1</v>
      </c>
      <c r="F165" s="788" t="s">
        <v>173</v>
      </c>
      <c r="G165" s="788"/>
      <c r="H165" s="788"/>
      <c r="I165" s="788"/>
      <c r="J165" s="788"/>
      <c r="K165" s="788"/>
      <c r="L165" s="788"/>
      <c r="M165" s="788"/>
      <c r="N165" s="788"/>
      <c r="O165" s="788"/>
      <c r="P165" s="788"/>
      <c r="Q165" s="788"/>
      <c r="R165" s="788"/>
      <c r="S165" s="788"/>
      <c r="T165" s="788"/>
      <c r="U165" s="788"/>
      <c r="V165" s="788"/>
      <c r="W165" s="788"/>
      <c r="X165" s="788"/>
      <c r="Y165" s="788"/>
      <c r="Z165" s="788"/>
      <c r="AA165" s="788"/>
      <c r="AB165" s="788"/>
      <c r="AC165" s="788"/>
      <c r="AD165" s="788"/>
      <c r="AE165" s="788"/>
      <c r="AF165" s="788"/>
      <c r="AG165" s="788"/>
      <c r="AH165" s="788"/>
      <c r="AI165" s="788"/>
      <c r="AJ165" s="789"/>
      <c r="AK165" s="454"/>
      <c r="AL165" s="1122"/>
      <c r="AM165" s="1123"/>
      <c r="AN165" s="1123"/>
      <c r="AO165" s="1123"/>
      <c r="AP165" s="1123"/>
      <c r="AQ165" s="1123"/>
      <c r="AR165" s="1123"/>
      <c r="AS165" s="1123"/>
      <c r="AT165" s="1123"/>
      <c r="AU165" s="1123"/>
      <c r="AV165" s="1124"/>
      <c r="AW165" s="255"/>
    </row>
    <row r="166" spans="1:49" s="254" customFormat="1" ht="13.5" customHeight="1" thickBot="1" x14ac:dyDescent="0.2">
      <c r="A166" s="796"/>
      <c r="B166" s="797"/>
      <c r="C166" s="797"/>
      <c r="D166" s="798"/>
      <c r="E166" s="230" t="b">
        <v>0</v>
      </c>
      <c r="F166" s="787" t="s">
        <v>174</v>
      </c>
      <c r="G166" s="787"/>
      <c r="H166" s="787"/>
      <c r="I166" s="787"/>
      <c r="J166" s="787"/>
      <c r="K166" s="787"/>
      <c r="L166" s="787"/>
      <c r="M166" s="787"/>
      <c r="N166" s="787"/>
      <c r="O166" s="787"/>
      <c r="P166" s="787"/>
      <c r="Q166" s="787"/>
      <c r="R166" s="787"/>
      <c r="S166" s="787"/>
      <c r="T166" s="787"/>
      <c r="U166" s="787"/>
      <c r="V166" s="787"/>
      <c r="W166" s="787"/>
      <c r="X166" s="787"/>
      <c r="Y166" s="787"/>
      <c r="Z166" s="787"/>
      <c r="AA166" s="787"/>
      <c r="AB166" s="787"/>
      <c r="AC166" s="787"/>
      <c r="AD166" s="787"/>
      <c r="AE166" s="787"/>
      <c r="AF166" s="787"/>
      <c r="AG166" s="787"/>
      <c r="AH166" s="787"/>
      <c r="AI166" s="787"/>
      <c r="AJ166" s="555"/>
      <c r="AK166" s="454"/>
      <c r="AL166" s="1125"/>
      <c r="AM166" s="1126"/>
      <c r="AN166" s="1126"/>
      <c r="AO166" s="1126"/>
      <c r="AP166" s="1126"/>
      <c r="AQ166" s="1126"/>
      <c r="AR166" s="1126"/>
      <c r="AS166" s="1126"/>
      <c r="AT166" s="1126"/>
      <c r="AU166" s="1126"/>
      <c r="AV166" s="1127"/>
      <c r="AW166" s="255"/>
    </row>
    <row r="167" spans="1:49" s="254" customFormat="1" ht="13.5" customHeight="1" x14ac:dyDescent="0.15">
      <c r="A167" s="796"/>
      <c r="B167" s="797"/>
      <c r="C167" s="797"/>
      <c r="D167" s="798"/>
      <c r="E167" s="230" t="b">
        <v>0</v>
      </c>
      <c r="F167" s="787" t="s">
        <v>199</v>
      </c>
      <c r="G167" s="787"/>
      <c r="H167" s="787"/>
      <c r="I167" s="787"/>
      <c r="J167" s="787"/>
      <c r="K167" s="787"/>
      <c r="L167" s="787"/>
      <c r="M167" s="787"/>
      <c r="N167" s="787"/>
      <c r="O167" s="787"/>
      <c r="P167" s="787"/>
      <c r="Q167" s="787"/>
      <c r="R167" s="787"/>
      <c r="S167" s="787"/>
      <c r="T167" s="787"/>
      <c r="U167" s="787"/>
      <c r="V167" s="787"/>
      <c r="W167" s="787"/>
      <c r="X167" s="787"/>
      <c r="Y167" s="787"/>
      <c r="Z167" s="787"/>
      <c r="AA167" s="787"/>
      <c r="AB167" s="787"/>
      <c r="AC167" s="787"/>
      <c r="AD167" s="787"/>
      <c r="AE167" s="787"/>
      <c r="AF167" s="787"/>
      <c r="AG167" s="787"/>
      <c r="AH167" s="787"/>
      <c r="AI167" s="787"/>
      <c r="AJ167" s="555"/>
      <c r="AK167" s="454"/>
      <c r="AL167" s="490"/>
      <c r="AM167" s="255"/>
      <c r="AN167" s="255"/>
      <c r="AO167" s="255"/>
      <c r="AP167" s="255"/>
      <c r="AQ167" s="255"/>
      <c r="AR167" s="255"/>
      <c r="AS167" s="255"/>
      <c r="AT167" s="255"/>
      <c r="AU167" s="255"/>
      <c r="AV167" s="255"/>
      <c r="AW167" s="255"/>
    </row>
    <row r="168" spans="1:49" s="254" customFormat="1" ht="13.5" customHeight="1" x14ac:dyDescent="0.15">
      <c r="A168" s="799"/>
      <c r="B168" s="800"/>
      <c r="C168" s="800"/>
      <c r="D168" s="801"/>
      <c r="E168" s="231" t="b">
        <v>0</v>
      </c>
      <c r="F168" s="1159" t="s">
        <v>200</v>
      </c>
      <c r="G168" s="1159"/>
      <c r="H168" s="1159"/>
      <c r="I168" s="1159"/>
      <c r="J168" s="1159"/>
      <c r="K168" s="1159"/>
      <c r="L168" s="1159"/>
      <c r="M168" s="1159"/>
      <c r="N168" s="1159"/>
      <c r="O168" s="1159"/>
      <c r="P168" s="1159"/>
      <c r="Q168" s="1159"/>
      <c r="R168" s="1159"/>
      <c r="S168" s="1159"/>
      <c r="T168" s="1159"/>
      <c r="U168" s="1159"/>
      <c r="V168" s="1159"/>
      <c r="W168" s="1159"/>
      <c r="X168" s="1159"/>
      <c r="Y168" s="1159"/>
      <c r="Z168" s="1159"/>
      <c r="AA168" s="1159"/>
      <c r="AB168" s="1159"/>
      <c r="AC168" s="1159"/>
      <c r="AD168" s="1159"/>
      <c r="AE168" s="1159"/>
      <c r="AF168" s="1159"/>
      <c r="AG168" s="1159"/>
      <c r="AH168" s="1159"/>
      <c r="AI168" s="1159"/>
      <c r="AJ168" s="556"/>
      <c r="AK168" s="454"/>
      <c r="AL168" s="490"/>
      <c r="AM168" s="255"/>
      <c r="AN168" s="255"/>
      <c r="AO168" s="255"/>
      <c r="AP168" s="255"/>
      <c r="AQ168" s="255"/>
      <c r="AR168" s="255"/>
      <c r="AS168" s="255"/>
      <c r="AT168" s="255"/>
      <c r="AU168" s="255"/>
      <c r="AV168" s="255"/>
      <c r="AW168" s="255"/>
    </row>
    <row r="169" spans="1:49" s="254" customFormat="1" ht="24.75" customHeight="1" x14ac:dyDescent="0.15">
      <c r="A169" s="793" t="s">
        <v>194</v>
      </c>
      <c r="B169" s="794"/>
      <c r="C169" s="794"/>
      <c r="D169" s="795"/>
      <c r="E169" s="232" t="b">
        <v>1</v>
      </c>
      <c r="F169" s="1039" t="s">
        <v>175</v>
      </c>
      <c r="G169" s="1039"/>
      <c r="H169" s="1039"/>
      <c r="I169" s="1039"/>
      <c r="J169" s="1039"/>
      <c r="K169" s="1039"/>
      <c r="L169" s="1039"/>
      <c r="M169" s="1039"/>
      <c r="N169" s="1039"/>
      <c r="O169" s="1039"/>
      <c r="P169" s="1039"/>
      <c r="Q169" s="1039"/>
      <c r="R169" s="1039"/>
      <c r="S169" s="1039"/>
      <c r="T169" s="1039"/>
      <c r="U169" s="1039"/>
      <c r="V169" s="1039"/>
      <c r="W169" s="1039"/>
      <c r="X169" s="1039"/>
      <c r="Y169" s="1039"/>
      <c r="Z169" s="1039"/>
      <c r="AA169" s="1039"/>
      <c r="AB169" s="1039"/>
      <c r="AC169" s="1039"/>
      <c r="AD169" s="1039"/>
      <c r="AE169" s="1039"/>
      <c r="AF169" s="1039"/>
      <c r="AG169" s="1039"/>
      <c r="AH169" s="1039"/>
      <c r="AI169" s="1039"/>
      <c r="AJ169" s="557"/>
      <c r="AK169" s="454"/>
      <c r="AL169" s="490"/>
      <c r="AM169" s="255"/>
      <c r="AN169" s="255"/>
      <c r="AO169" s="255"/>
      <c r="AP169" s="255"/>
      <c r="AQ169" s="255"/>
      <c r="AR169" s="255"/>
      <c r="AS169" s="255"/>
      <c r="AT169" s="255"/>
      <c r="AU169" s="255"/>
      <c r="AV169" s="255"/>
      <c r="AW169" s="255"/>
    </row>
    <row r="170" spans="1:49" s="254" customFormat="1" ht="13.5" customHeight="1" x14ac:dyDescent="0.15">
      <c r="A170" s="796"/>
      <c r="B170" s="797"/>
      <c r="C170" s="797"/>
      <c r="D170" s="798"/>
      <c r="E170" s="233" t="b">
        <v>0</v>
      </c>
      <c r="F170" s="787" t="s">
        <v>176</v>
      </c>
      <c r="G170" s="787"/>
      <c r="H170" s="787"/>
      <c r="I170" s="787"/>
      <c r="J170" s="787"/>
      <c r="K170" s="787"/>
      <c r="L170" s="787"/>
      <c r="M170" s="787"/>
      <c r="N170" s="787"/>
      <c r="O170" s="787"/>
      <c r="P170" s="787"/>
      <c r="Q170" s="787"/>
      <c r="R170" s="787"/>
      <c r="S170" s="787"/>
      <c r="T170" s="787"/>
      <c r="U170" s="787"/>
      <c r="V170" s="787"/>
      <c r="W170" s="787"/>
      <c r="X170" s="787"/>
      <c r="Y170" s="787"/>
      <c r="Z170" s="787"/>
      <c r="AA170" s="787"/>
      <c r="AB170" s="787"/>
      <c r="AC170" s="787"/>
      <c r="AD170" s="787"/>
      <c r="AE170" s="787"/>
      <c r="AF170" s="787"/>
      <c r="AG170" s="787"/>
      <c r="AH170" s="787"/>
      <c r="AI170" s="787"/>
      <c r="AJ170" s="558"/>
      <c r="AK170" s="454"/>
      <c r="AL170" s="255"/>
      <c r="AM170" s="255"/>
      <c r="AN170" s="255"/>
      <c r="AO170" s="255"/>
      <c r="AP170" s="255"/>
      <c r="AQ170" s="255"/>
      <c r="AR170" s="255"/>
      <c r="AS170" s="255"/>
      <c r="AT170" s="255"/>
      <c r="AU170" s="255"/>
      <c r="AV170" s="255"/>
      <c r="AW170" s="255"/>
    </row>
    <row r="171" spans="1:49" s="254" customFormat="1" ht="13.5" customHeight="1" x14ac:dyDescent="0.15">
      <c r="A171" s="796"/>
      <c r="B171" s="797"/>
      <c r="C171" s="797"/>
      <c r="D171" s="798"/>
      <c r="E171" s="230" t="b">
        <v>1</v>
      </c>
      <c r="F171" s="787" t="s">
        <v>177</v>
      </c>
      <c r="G171" s="787"/>
      <c r="H171" s="787"/>
      <c r="I171" s="787"/>
      <c r="J171" s="787"/>
      <c r="K171" s="787"/>
      <c r="L171" s="787"/>
      <c r="M171" s="787"/>
      <c r="N171" s="787"/>
      <c r="O171" s="787"/>
      <c r="P171" s="787"/>
      <c r="Q171" s="787"/>
      <c r="R171" s="787"/>
      <c r="S171" s="787"/>
      <c r="T171" s="787"/>
      <c r="U171" s="787"/>
      <c r="V171" s="787"/>
      <c r="W171" s="787"/>
      <c r="X171" s="787"/>
      <c r="Y171" s="787"/>
      <c r="Z171" s="787"/>
      <c r="AA171" s="787"/>
      <c r="AB171" s="787"/>
      <c r="AC171" s="787"/>
      <c r="AD171" s="787"/>
      <c r="AE171" s="787"/>
      <c r="AF171" s="787"/>
      <c r="AG171" s="787"/>
      <c r="AH171" s="787"/>
      <c r="AI171" s="787"/>
      <c r="AJ171" s="555"/>
      <c r="AK171" s="454"/>
      <c r="AL171" s="255"/>
      <c r="AM171" s="255"/>
      <c r="AN171" s="255"/>
      <c r="AO171" s="255"/>
      <c r="AP171" s="255"/>
      <c r="AQ171" s="255"/>
      <c r="AR171" s="255"/>
      <c r="AS171" s="255"/>
      <c r="AT171" s="255"/>
      <c r="AU171" s="255"/>
      <c r="AV171" s="255"/>
      <c r="AW171" s="255"/>
    </row>
    <row r="172" spans="1:49" s="254" customFormat="1" ht="13.5" customHeight="1" x14ac:dyDescent="0.15">
      <c r="A172" s="799"/>
      <c r="B172" s="800"/>
      <c r="C172" s="800"/>
      <c r="D172" s="801"/>
      <c r="E172" s="234" t="b">
        <v>0</v>
      </c>
      <c r="F172" s="941" t="s">
        <v>178</v>
      </c>
      <c r="G172" s="941"/>
      <c r="H172" s="941"/>
      <c r="I172" s="941"/>
      <c r="J172" s="941"/>
      <c r="K172" s="941"/>
      <c r="L172" s="941"/>
      <c r="M172" s="941"/>
      <c r="N172" s="941"/>
      <c r="O172" s="941"/>
      <c r="P172" s="941"/>
      <c r="Q172" s="941"/>
      <c r="R172" s="941"/>
      <c r="S172" s="941"/>
      <c r="T172" s="941"/>
      <c r="U172" s="941"/>
      <c r="V172" s="941"/>
      <c r="W172" s="941"/>
      <c r="X172" s="941"/>
      <c r="Y172" s="941"/>
      <c r="Z172" s="941"/>
      <c r="AA172" s="941"/>
      <c r="AB172" s="941"/>
      <c r="AC172" s="941"/>
      <c r="AD172" s="941"/>
      <c r="AE172" s="941"/>
      <c r="AF172" s="941"/>
      <c r="AG172" s="941"/>
      <c r="AH172" s="941"/>
      <c r="AI172" s="941"/>
      <c r="AJ172" s="1160"/>
      <c r="AK172" s="454"/>
      <c r="AL172" s="255"/>
      <c r="AM172" s="255"/>
      <c r="AN172" s="255"/>
      <c r="AO172" s="255"/>
      <c r="AP172" s="255"/>
      <c r="AQ172" s="255"/>
      <c r="AR172" s="255"/>
      <c r="AS172" s="255"/>
      <c r="AT172" s="255"/>
      <c r="AU172" s="255"/>
      <c r="AV172" s="255"/>
      <c r="AW172" s="255"/>
    </row>
    <row r="173" spans="1:49" s="254" customFormat="1" ht="13.5" customHeight="1" x14ac:dyDescent="0.15">
      <c r="A173" s="793" t="s">
        <v>195</v>
      </c>
      <c r="B173" s="794"/>
      <c r="C173" s="794"/>
      <c r="D173" s="795"/>
      <c r="E173" s="233" t="b">
        <v>1</v>
      </c>
      <c r="F173" s="1039" t="s">
        <v>179</v>
      </c>
      <c r="G173" s="1039"/>
      <c r="H173" s="1039"/>
      <c r="I173" s="1039"/>
      <c r="J173" s="1039"/>
      <c r="K173" s="1039"/>
      <c r="L173" s="1039"/>
      <c r="M173" s="1039"/>
      <c r="N173" s="1039"/>
      <c r="O173" s="1039"/>
      <c r="P173" s="1039"/>
      <c r="Q173" s="1039"/>
      <c r="R173" s="1039"/>
      <c r="S173" s="1039"/>
      <c r="T173" s="1039"/>
      <c r="U173" s="1039"/>
      <c r="V173" s="1039"/>
      <c r="W173" s="1039"/>
      <c r="X173" s="1039"/>
      <c r="Y173" s="1039"/>
      <c r="Z173" s="1039"/>
      <c r="AA173" s="1039"/>
      <c r="AB173" s="1039"/>
      <c r="AC173" s="1039"/>
      <c r="AD173" s="1039"/>
      <c r="AE173" s="1039"/>
      <c r="AF173" s="1039"/>
      <c r="AG173" s="1039"/>
      <c r="AH173" s="1039"/>
      <c r="AI173" s="1039"/>
      <c r="AJ173" s="558"/>
      <c r="AK173" s="454"/>
      <c r="AL173" s="255"/>
      <c r="AM173" s="255"/>
      <c r="AN173" s="255"/>
      <c r="AO173" s="255"/>
      <c r="AP173" s="255"/>
      <c r="AQ173" s="255"/>
      <c r="AR173" s="255"/>
      <c r="AS173" s="255"/>
      <c r="AT173" s="255"/>
      <c r="AU173" s="255"/>
      <c r="AV173" s="255"/>
      <c r="AW173" s="255"/>
    </row>
    <row r="174" spans="1:49" s="254" customFormat="1" ht="22.5" customHeight="1" x14ac:dyDescent="0.15">
      <c r="A174" s="796"/>
      <c r="B174" s="797"/>
      <c r="C174" s="797"/>
      <c r="D174" s="798"/>
      <c r="E174" s="230" t="b">
        <v>1</v>
      </c>
      <c r="F174" s="787" t="s">
        <v>180</v>
      </c>
      <c r="G174" s="787"/>
      <c r="H174" s="787"/>
      <c r="I174" s="787"/>
      <c r="J174" s="787"/>
      <c r="K174" s="787"/>
      <c r="L174" s="787"/>
      <c r="M174" s="787"/>
      <c r="N174" s="787"/>
      <c r="O174" s="787"/>
      <c r="P174" s="787"/>
      <c r="Q174" s="787"/>
      <c r="R174" s="787"/>
      <c r="S174" s="787"/>
      <c r="T174" s="787"/>
      <c r="U174" s="787"/>
      <c r="V174" s="787"/>
      <c r="W174" s="787"/>
      <c r="X174" s="787"/>
      <c r="Y174" s="787"/>
      <c r="Z174" s="787"/>
      <c r="AA174" s="787"/>
      <c r="AB174" s="787"/>
      <c r="AC174" s="787"/>
      <c r="AD174" s="787"/>
      <c r="AE174" s="787"/>
      <c r="AF174" s="787"/>
      <c r="AG174" s="787"/>
      <c r="AH174" s="787"/>
      <c r="AI174" s="787"/>
      <c r="AJ174" s="555"/>
      <c r="AK174" s="454"/>
      <c r="AL174" s="255"/>
      <c r="AM174" s="255"/>
      <c r="AN174" s="255"/>
      <c r="AO174" s="255"/>
      <c r="AP174" s="255"/>
      <c r="AQ174" s="255"/>
      <c r="AR174" s="255"/>
      <c r="AS174" s="255"/>
      <c r="AT174" s="255"/>
      <c r="AU174" s="255"/>
      <c r="AV174" s="255"/>
      <c r="AW174" s="255"/>
    </row>
    <row r="175" spans="1:49" s="254" customFormat="1" ht="13.5" customHeight="1" x14ac:dyDescent="0.15">
      <c r="A175" s="796"/>
      <c r="B175" s="797"/>
      <c r="C175" s="797"/>
      <c r="D175" s="798"/>
      <c r="E175" s="230" t="b">
        <v>1</v>
      </c>
      <c r="F175" s="787" t="s">
        <v>181</v>
      </c>
      <c r="G175" s="787"/>
      <c r="H175" s="787"/>
      <c r="I175" s="787"/>
      <c r="J175" s="787"/>
      <c r="K175" s="787"/>
      <c r="L175" s="787"/>
      <c r="M175" s="787"/>
      <c r="N175" s="787"/>
      <c r="O175" s="787"/>
      <c r="P175" s="787"/>
      <c r="Q175" s="787"/>
      <c r="R175" s="787"/>
      <c r="S175" s="787"/>
      <c r="T175" s="787"/>
      <c r="U175" s="787"/>
      <c r="V175" s="787"/>
      <c r="W175" s="787"/>
      <c r="X175" s="787"/>
      <c r="Y175" s="787"/>
      <c r="Z175" s="787"/>
      <c r="AA175" s="787"/>
      <c r="AB175" s="787"/>
      <c r="AC175" s="787"/>
      <c r="AD175" s="787"/>
      <c r="AE175" s="787"/>
      <c r="AF175" s="787"/>
      <c r="AG175" s="787"/>
      <c r="AH175" s="787"/>
      <c r="AI175" s="787"/>
      <c r="AJ175" s="555"/>
      <c r="AK175" s="454"/>
      <c r="AL175" s="255"/>
      <c r="AM175" s="255"/>
      <c r="AN175" s="255"/>
      <c r="AO175" s="255"/>
      <c r="AP175" s="255"/>
      <c r="AQ175" s="255"/>
      <c r="AR175" s="255"/>
      <c r="AS175" s="255"/>
      <c r="AT175" s="255"/>
      <c r="AU175" s="255"/>
      <c r="AV175" s="255"/>
      <c r="AW175" s="255"/>
    </row>
    <row r="176" spans="1:49" s="254" customFormat="1" ht="13.5" customHeight="1" x14ac:dyDescent="0.15">
      <c r="A176" s="799"/>
      <c r="B176" s="800"/>
      <c r="C176" s="800"/>
      <c r="D176" s="801"/>
      <c r="E176" s="234" t="b">
        <v>0</v>
      </c>
      <c r="F176" s="941" t="s">
        <v>182</v>
      </c>
      <c r="G176" s="941"/>
      <c r="H176" s="941"/>
      <c r="I176" s="941"/>
      <c r="J176" s="941"/>
      <c r="K176" s="941"/>
      <c r="L176" s="941"/>
      <c r="M176" s="941"/>
      <c r="N176" s="941"/>
      <c r="O176" s="941"/>
      <c r="P176" s="941"/>
      <c r="Q176" s="941"/>
      <c r="R176" s="941"/>
      <c r="S176" s="941"/>
      <c r="T176" s="941"/>
      <c r="U176" s="941"/>
      <c r="V176" s="941"/>
      <c r="W176" s="941"/>
      <c r="X176" s="941"/>
      <c r="Y176" s="941"/>
      <c r="Z176" s="941"/>
      <c r="AA176" s="941"/>
      <c r="AB176" s="941"/>
      <c r="AC176" s="941"/>
      <c r="AD176" s="941"/>
      <c r="AE176" s="941"/>
      <c r="AF176" s="941"/>
      <c r="AG176" s="941"/>
      <c r="AH176" s="941"/>
      <c r="AI176" s="941"/>
      <c r="AJ176" s="559"/>
      <c r="AK176" s="454"/>
      <c r="AL176" s="255"/>
      <c r="AM176" s="255"/>
      <c r="AN176" s="255"/>
      <c r="AO176" s="255"/>
      <c r="AP176" s="255"/>
      <c r="AQ176" s="255"/>
      <c r="AR176" s="255"/>
      <c r="AS176" s="255"/>
      <c r="AT176" s="255"/>
      <c r="AU176" s="255"/>
      <c r="AV176" s="255"/>
      <c r="AW176" s="255"/>
    </row>
    <row r="177" spans="1:52" s="254" customFormat="1" ht="21" customHeight="1" x14ac:dyDescent="0.15">
      <c r="A177" s="793" t="s">
        <v>196</v>
      </c>
      <c r="B177" s="794"/>
      <c r="C177" s="794"/>
      <c r="D177" s="795"/>
      <c r="E177" s="233" t="b">
        <v>1</v>
      </c>
      <c r="F177" s="1038" t="s">
        <v>183</v>
      </c>
      <c r="G177" s="1038"/>
      <c r="H177" s="1038"/>
      <c r="I177" s="1038"/>
      <c r="J177" s="1038"/>
      <c r="K177" s="1038"/>
      <c r="L177" s="1038"/>
      <c r="M177" s="1038"/>
      <c r="N177" s="1038"/>
      <c r="O177" s="1038"/>
      <c r="P177" s="1038"/>
      <c r="Q177" s="1038"/>
      <c r="R177" s="1038"/>
      <c r="S177" s="1038"/>
      <c r="T177" s="1038"/>
      <c r="U177" s="1038"/>
      <c r="V177" s="1038"/>
      <c r="W177" s="1038"/>
      <c r="X177" s="1038"/>
      <c r="Y177" s="1038"/>
      <c r="Z177" s="1038"/>
      <c r="AA177" s="1038"/>
      <c r="AB177" s="1038"/>
      <c r="AC177" s="1038"/>
      <c r="AD177" s="1038"/>
      <c r="AE177" s="1038"/>
      <c r="AF177" s="1038"/>
      <c r="AG177" s="1038"/>
      <c r="AH177" s="1038"/>
      <c r="AI177" s="1038"/>
      <c r="AJ177" s="558"/>
      <c r="AK177" s="454"/>
      <c r="AL177" s="255"/>
      <c r="AM177" s="255"/>
      <c r="AN177" s="255"/>
      <c r="AO177" s="255"/>
      <c r="AP177" s="255"/>
      <c r="AQ177" s="255"/>
      <c r="AR177" s="255"/>
      <c r="AS177" s="255"/>
      <c r="AT177" s="255"/>
      <c r="AU177" s="255"/>
      <c r="AV177" s="255"/>
      <c r="AW177" s="255"/>
    </row>
    <row r="178" spans="1:52" s="254" customFormat="1" ht="13.5" customHeight="1" x14ac:dyDescent="0.15">
      <c r="A178" s="796"/>
      <c r="B178" s="797"/>
      <c r="C178" s="797"/>
      <c r="D178" s="798"/>
      <c r="E178" s="230" t="b">
        <v>0</v>
      </c>
      <c r="F178" s="940" t="s">
        <v>201</v>
      </c>
      <c r="G178" s="940"/>
      <c r="H178" s="940"/>
      <c r="I178" s="940"/>
      <c r="J178" s="940"/>
      <c r="K178" s="940"/>
      <c r="L178" s="940"/>
      <c r="M178" s="940"/>
      <c r="N178" s="940"/>
      <c r="O178" s="940"/>
      <c r="P178" s="940"/>
      <c r="Q178" s="940"/>
      <c r="R178" s="940"/>
      <c r="S178" s="940"/>
      <c r="T178" s="940"/>
      <c r="U178" s="940"/>
      <c r="V178" s="940"/>
      <c r="W178" s="940"/>
      <c r="X178" s="940"/>
      <c r="Y178" s="940"/>
      <c r="Z178" s="940"/>
      <c r="AA178" s="940"/>
      <c r="AB178" s="940"/>
      <c r="AC178" s="940"/>
      <c r="AD178" s="940"/>
      <c r="AE178" s="940"/>
      <c r="AF178" s="940"/>
      <c r="AG178" s="940"/>
      <c r="AH178" s="940"/>
      <c r="AI178" s="940"/>
      <c r="AJ178" s="558"/>
      <c r="AK178" s="274"/>
      <c r="AL178" s="255"/>
      <c r="AM178" s="255"/>
      <c r="AN178" s="255"/>
      <c r="AO178" s="255"/>
      <c r="AP178" s="255"/>
      <c r="AQ178" s="255"/>
      <c r="AR178" s="255"/>
      <c r="AS178" s="255"/>
      <c r="AT178" s="255"/>
      <c r="AU178" s="255"/>
      <c r="AV178" s="255"/>
      <c r="AW178" s="255"/>
    </row>
    <row r="179" spans="1:52" s="254" customFormat="1" ht="13.5" customHeight="1" x14ac:dyDescent="0.15">
      <c r="A179" s="796"/>
      <c r="B179" s="797"/>
      <c r="C179" s="797"/>
      <c r="D179" s="798"/>
      <c r="E179" s="233" t="b">
        <v>0</v>
      </c>
      <c r="F179" s="940" t="s">
        <v>184</v>
      </c>
      <c r="G179" s="940"/>
      <c r="H179" s="940"/>
      <c r="I179" s="940"/>
      <c r="J179" s="940"/>
      <c r="K179" s="940"/>
      <c r="L179" s="940"/>
      <c r="M179" s="940"/>
      <c r="N179" s="940"/>
      <c r="O179" s="940"/>
      <c r="P179" s="940"/>
      <c r="Q179" s="940"/>
      <c r="R179" s="940"/>
      <c r="S179" s="940"/>
      <c r="T179" s="940"/>
      <c r="U179" s="940"/>
      <c r="V179" s="940"/>
      <c r="W179" s="940"/>
      <c r="X179" s="940"/>
      <c r="Y179" s="940"/>
      <c r="Z179" s="940"/>
      <c r="AA179" s="940"/>
      <c r="AB179" s="940"/>
      <c r="AC179" s="940"/>
      <c r="AD179" s="940"/>
      <c r="AE179" s="940"/>
      <c r="AF179" s="940"/>
      <c r="AG179" s="940"/>
      <c r="AH179" s="940"/>
      <c r="AI179" s="940"/>
      <c r="AJ179" s="560"/>
      <c r="AL179" s="255"/>
      <c r="AM179" s="255"/>
      <c r="AN179" s="255"/>
      <c r="AO179" s="255"/>
      <c r="AP179" s="255"/>
      <c r="AQ179" s="255"/>
      <c r="AR179" s="255"/>
      <c r="AS179" s="255"/>
      <c r="AT179" s="255"/>
      <c r="AU179" s="255"/>
      <c r="AV179" s="255"/>
      <c r="AW179" s="255"/>
    </row>
    <row r="180" spans="1:52" s="254" customFormat="1" ht="13.5" customHeight="1" x14ac:dyDescent="0.15">
      <c r="A180" s="799"/>
      <c r="B180" s="800"/>
      <c r="C180" s="800"/>
      <c r="D180" s="801"/>
      <c r="E180" s="234" t="b">
        <v>1</v>
      </c>
      <c r="F180" s="941" t="s">
        <v>185</v>
      </c>
      <c r="G180" s="941"/>
      <c r="H180" s="941"/>
      <c r="I180" s="941"/>
      <c r="J180" s="941"/>
      <c r="K180" s="941"/>
      <c r="L180" s="941"/>
      <c r="M180" s="941"/>
      <c r="N180" s="941"/>
      <c r="O180" s="941"/>
      <c r="P180" s="941"/>
      <c r="Q180" s="941"/>
      <c r="R180" s="941"/>
      <c r="S180" s="941"/>
      <c r="T180" s="941"/>
      <c r="U180" s="941"/>
      <c r="V180" s="941"/>
      <c r="W180" s="941"/>
      <c r="X180" s="941"/>
      <c r="Y180" s="941"/>
      <c r="Z180" s="941"/>
      <c r="AA180" s="941"/>
      <c r="AB180" s="941"/>
      <c r="AC180" s="941"/>
      <c r="AD180" s="941"/>
      <c r="AE180" s="941"/>
      <c r="AF180" s="941"/>
      <c r="AG180" s="941"/>
      <c r="AH180" s="941"/>
      <c r="AI180" s="941"/>
      <c r="AJ180" s="1160"/>
      <c r="AL180" s="255"/>
      <c r="AM180" s="255"/>
      <c r="AN180" s="255"/>
      <c r="AO180" s="255"/>
      <c r="AP180" s="255"/>
      <c r="AQ180" s="255"/>
      <c r="AR180" s="255"/>
      <c r="AS180" s="255"/>
      <c r="AT180" s="255"/>
      <c r="AU180" s="255"/>
      <c r="AV180" s="255"/>
      <c r="AW180" s="255"/>
    </row>
    <row r="181" spans="1:52" s="254" customFormat="1" ht="13.5" customHeight="1" x14ac:dyDescent="0.15">
      <c r="A181" s="793" t="s">
        <v>197</v>
      </c>
      <c r="B181" s="794"/>
      <c r="C181" s="794"/>
      <c r="D181" s="795"/>
      <c r="E181" s="233" t="b">
        <v>1</v>
      </c>
      <c r="F181" s="1038" t="s">
        <v>186</v>
      </c>
      <c r="G181" s="1038"/>
      <c r="H181" s="1038"/>
      <c r="I181" s="1038"/>
      <c r="J181" s="1038"/>
      <c r="K181" s="1038"/>
      <c r="L181" s="1038"/>
      <c r="M181" s="1038"/>
      <c r="N181" s="1038"/>
      <c r="O181" s="1038"/>
      <c r="P181" s="1038"/>
      <c r="Q181" s="1038"/>
      <c r="R181" s="1038"/>
      <c r="S181" s="1038"/>
      <c r="T181" s="1038"/>
      <c r="U181" s="1038"/>
      <c r="V181" s="1038"/>
      <c r="W181" s="1038"/>
      <c r="X181" s="1038"/>
      <c r="Y181" s="1038"/>
      <c r="Z181" s="1038"/>
      <c r="AA181" s="1038"/>
      <c r="AB181" s="1038"/>
      <c r="AC181" s="1038"/>
      <c r="AD181" s="1038"/>
      <c r="AE181" s="1038"/>
      <c r="AF181" s="1038"/>
      <c r="AG181" s="1038"/>
      <c r="AH181" s="1038"/>
      <c r="AI181" s="1038"/>
      <c r="AJ181" s="558"/>
      <c r="AL181" s="255"/>
      <c r="AM181" s="255"/>
      <c r="AN181" s="255"/>
      <c r="AO181" s="255"/>
      <c r="AP181" s="255"/>
      <c r="AQ181" s="255"/>
      <c r="AR181" s="255"/>
      <c r="AS181" s="255"/>
      <c r="AT181" s="255"/>
      <c r="AU181" s="255"/>
      <c r="AV181" s="255"/>
      <c r="AW181" s="255"/>
    </row>
    <row r="182" spans="1:52" s="254" customFormat="1" ht="21" customHeight="1" x14ac:dyDescent="0.15">
      <c r="A182" s="796"/>
      <c r="B182" s="797"/>
      <c r="C182" s="797"/>
      <c r="D182" s="798"/>
      <c r="E182" s="230" t="b">
        <v>1</v>
      </c>
      <c r="F182" s="940" t="s">
        <v>187</v>
      </c>
      <c r="G182" s="940"/>
      <c r="H182" s="940"/>
      <c r="I182" s="940"/>
      <c r="J182" s="940"/>
      <c r="K182" s="940"/>
      <c r="L182" s="940"/>
      <c r="M182" s="940"/>
      <c r="N182" s="940"/>
      <c r="O182" s="940"/>
      <c r="P182" s="940"/>
      <c r="Q182" s="940"/>
      <c r="R182" s="940"/>
      <c r="S182" s="940"/>
      <c r="T182" s="940"/>
      <c r="U182" s="940"/>
      <c r="V182" s="940"/>
      <c r="W182" s="940"/>
      <c r="X182" s="940"/>
      <c r="Y182" s="940"/>
      <c r="Z182" s="940"/>
      <c r="AA182" s="940"/>
      <c r="AB182" s="940"/>
      <c r="AC182" s="940"/>
      <c r="AD182" s="940"/>
      <c r="AE182" s="940"/>
      <c r="AF182" s="940"/>
      <c r="AG182" s="940"/>
      <c r="AH182" s="940"/>
      <c r="AI182" s="940"/>
      <c r="AJ182" s="555"/>
      <c r="AL182" s="255"/>
      <c r="AM182" s="255"/>
      <c r="AN182" s="255"/>
      <c r="AO182" s="255"/>
      <c r="AP182" s="255"/>
      <c r="AQ182" s="255"/>
      <c r="AR182" s="255"/>
      <c r="AS182" s="255"/>
      <c r="AT182" s="255"/>
      <c r="AU182" s="255"/>
      <c r="AV182" s="255"/>
      <c r="AW182" s="255"/>
    </row>
    <row r="183" spans="1:52" s="254" customFormat="1" ht="13.5" customHeight="1" x14ac:dyDescent="0.15">
      <c r="A183" s="796"/>
      <c r="B183" s="797"/>
      <c r="C183" s="797"/>
      <c r="D183" s="798"/>
      <c r="E183" s="230" t="b">
        <v>0</v>
      </c>
      <c r="F183" s="940" t="s">
        <v>188</v>
      </c>
      <c r="G183" s="940"/>
      <c r="H183" s="940"/>
      <c r="I183" s="940"/>
      <c r="J183" s="940"/>
      <c r="K183" s="940"/>
      <c r="L183" s="940"/>
      <c r="M183" s="940"/>
      <c r="N183" s="940"/>
      <c r="O183" s="940"/>
      <c r="P183" s="940"/>
      <c r="Q183" s="940"/>
      <c r="R183" s="940"/>
      <c r="S183" s="940"/>
      <c r="T183" s="940"/>
      <c r="U183" s="940"/>
      <c r="V183" s="940"/>
      <c r="W183" s="940"/>
      <c r="X183" s="940"/>
      <c r="Y183" s="940"/>
      <c r="Z183" s="940"/>
      <c r="AA183" s="940"/>
      <c r="AB183" s="940"/>
      <c r="AC183" s="940"/>
      <c r="AD183" s="940"/>
      <c r="AE183" s="940"/>
      <c r="AF183" s="940"/>
      <c r="AG183" s="940"/>
      <c r="AH183" s="940"/>
      <c r="AI183" s="940"/>
      <c r="AJ183" s="555"/>
      <c r="AL183" s="255"/>
      <c r="AM183" s="255"/>
      <c r="AN183" s="255"/>
      <c r="AO183" s="255"/>
      <c r="AP183" s="255"/>
      <c r="AQ183" s="255"/>
      <c r="AR183" s="255"/>
      <c r="AS183" s="255"/>
      <c r="AT183" s="255"/>
      <c r="AU183" s="255"/>
      <c r="AV183" s="255"/>
      <c r="AW183" s="255"/>
    </row>
    <row r="184" spans="1:52" s="254" customFormat="1" ht="13.5" customHeight="1" x14ac:dyDescent="0.15">
      <c r="A184" s="799"/>
      <c r="B184" s="800"/>
      <c r="C184" s="800"/>
      <c r="D184" s="801"/>
      <c r="E184" s="234" t="b">
        <v>0</v>
      </c>
      <c r="F184" s="941" t="s">
        <v>189</v>
      </c>
      <c r="G184" s="941"/>
      <c r="H184" s="941"/>
      <c r="I184" s="941"/>
      <c r="J184" s="941"/>
      <c r="K184" s="941"/>
      <c r="L184" s="941"/>
      <c r="M184" s="941"/>
      <c r="N184" s="941"/>
      <c r="O184" s="941"/>
      <c r="P184" s="941"/>
      <c r="Q184" s="941"/>
      <c r="R184" s="941"/>
      <c r="S184" s="941"/>
      <c r="T184" s="941"/>
      <c r="U184" s="941"/>
      <c r="V184" s="941"/>
      <c r="W184" s="941"/>
      <c r="X184" s="941"/>
      <c r="Y184" s="941"/>
      <c r="Z184" s="941"/>
      <c r="AA184" s="941"/>
      <c r="AB184" s="941"/>
      <c r="AC184" s="941"/>
      <c r="AD184" s="941"/>
      <c r="AE184" s="941"/>
      <c r="AF184" s="941"/>
      <c r="AG184" s="941"/>
      <c r="AH184" s="941"/>
      <c r="AI184" s="941"/>
      <c r="AJ184" s="559"/>
      <c r="AL184" s="255"/>
      <c r="AM184" s="255"/>
      <c r="AN184" s="255"/>
      <c r="AO184" s="255"/>
      <c r="AP184" s="255"/>
      <c r="AQ184" s="255"/>
      <c r="AR184" s="255"/>
      <c r="AS184" s="255"/>
      <c r="AT184" s="255"/>
      <c r="AU184" s="255"/>
      <c r="AV184" s="255"/>
      <c r="AW184" s="255"/>
    </row>
    <row r="185" spans="1:52" s="254" customFormat="1" ht="13.5" customHeight="1" x14ac:dyDescent="0.15">
      <c r="A185" s="793" t="s">
        <v>198</v>
      </c>
      <c r="B185" s="794"/>
      <c r="C185" s="794"/>
      <c r="D185" s="795"/>
      <c r="E185" s="233" t="b">
        <v>1</v>
      </c>
      <c r="F185" s="1038" t="s">
        <v>190</v>
      </c>
      <c r="G185" s="1038"/>
      <c r="H185" s="1038"/>
      <c r="I185" s="1038"/>
      <c r="J185" s="1038"/>
      <c r="K185" s="1038"/>
      <c r="L185" s="1038"/>
      <c r="M185" s="1038"/>
      <c r="N185" s="1038"/>
      <c r="O185" s="1038"/>
      <c r="P185" s="1038"/>
      <c r="Q185" s="1038"/>
      <c r="R185" s="1038"/>
      <c r="S185" s="1038"/>
      <c r="T185" s="1038"/>
      <c r="U185" s="1038"/>
      <c r="V185" s="1038"/>
      <c r="W185" s="1038"/>
      <c r="X185" s="1038"/>
      <c r="Y185" s="1038"/>
      <c r="Z185" s="1038"/>
      <c r="AA185" s="1038"/>
      <c r="AB185" s="1038"/>
      <c r="AC185" s="1038"/>
      <c r="AD185" s="1038"/>
      <c r="AE185" s="1038"/>
      <c r="AF185" s="1038"/>
      <c r="AG185" s="1038"/>
      <c r="AH185" s="1038"/>
      <c r="AI185" s="1038"/>
      <c r="AJ185" s="1181"/>
      <c r="AK185" s="413"/>
      <c r="AL185" s="255"/>
      <c r="AM185" s="241"/>
      <c r="AN185" s="241"/>
      <c r="AO185" s="241"/>
      <c r="AP185" s="241"/>
      <c r="AQ185" s="241"/>
      <c r="AR185" s="241"/>
      <c r="AS185" s="241"/>
      <c r="AT185" s="270"/>
      <c r="AU185" s="241"/>
      <c r="AV185" s="241"/>
      <c r="AW185" s="241"/>
      <c r="AX185" s="240"/>
      <c r="AY185" s="240"/>
      <c r="AZ185" s="240"/>
    </row>
    <row r="186" spans="1:52" ht="13.5" customHeight="1" x14ac:dyDescent="0.15">
      <c r="A186" s="796"/>
      <c r="B186" s="797"/>
      <c r="C186" s="797"/>
      <c r="D186" s="798"/>
      <c r="E186" s="230" t="b">
        <v>0</v>
      </c>
      <c r="F186" s="940" t="s">
        <v>202</v>
      </c>
      <c r="G186" s="940"/>
      <c r="H186" s="940"/>
      <c r="I186" s="940"/>
      <c r="J186" s="940"/>
      <c r="K186" s="940"/>
      <c r="L186" s="940"/>
      <c r="M186" s="940"/>
      <c r="N186" s="940"/>
      <c r="O186" s="940"/>
      <c r="P186" s="940"/>
      <c r="Q186" s="940"/>
      <c r="R186" s="940"/>
      <c r="S186" s="940"/>
      <c r="T186" s="940"/>
      <c r="U186" s="940"/>
      <c r="V186" s="940"/>
      <c r="W186" s="940"/>
      <c r="X186" s="940"/>
      <c r="Y186" s="940"/>
      <c r="Z186" s="940"/>
      <c r="AA186" s="940"/>
      <c r="AB186" s="940"/>
      <c r="AC186" s="940"/>
      <c r="AD186" s="940"/>
      <c r="AE186" s="940"/>
      <c r="AF186" s="940"/>
      <c r="AG186" s="940"/>
      <c r="AH186" s="940"/>
      <c r="AI186" s="940"/>
      <c r="AJ186" s="555"/>
      <c r="AK186" s="454"/>
      <c r="AL186" s="255"/>
      <c r="AT186" s="270"/>
    </row>
    <row r="187" spans="1:52" ht="13.5" customHeight="1" x14ac:dyDescent="0.15">
      <c r="A187" s="796"/>
      <c r="B187" s="797"/>
      <c r="C187" s="797"/>
      <c r="D187" s="798"/>
      <c r="E187" s="230" t="b">
        <v>0</v>
      </c>
      <c r="F187" s="940" t="s">
        <v>191</v>
      </c>
      <c r="G187" s="940"/>
      <c r="H187" s="940"/>
      <c r="I187" s="940"/>
      <c r="J187" s="940"/>
      <c r="K187" s="940"/>
      <c r="L187" s="940"/>
      <c r="M187" s="940"/>
      <c r="N187" s="940"/>
      <c r="O187" s="940"/>
      <c r="P187" s="940"/>
      <c r="Q187" s="940"/>
      <c r="R187" s="940"/>
      <c r="S187" s="940"/>
      <c r="T187" s="940"/>
      <c r="U187" s="940"/>
      <c r="V187" s="940"/>
      <c r="W187" s="940"/>
      <c r="X187" s="940"/>
      <c r="Y187" s="940"/>
      <c r="Z187" s="940"/>
      <c r="AA187" s="940"/>
      <c r="AB187" s="940"/>
      <c r="AC187" s="940"/>
      <c r="AD187" s="940"/>
      <c r="AE187" s="940"/>
      <c r="AF187" s="940"/>
      <c r="AG187" s="940"/>
      <c r="AH187" s="940"/>
      <c r="AI187" s="940"/>
      <c r="AJ187" s="555"/>
      <c r="AK187" s="454"/>
      <c r="AL187" s="255"/>
      <c r="AT187" s="270"/>
    </row>
    <row r="188" spans="1:52" ht="13.5" customHeight="1" thickBot="1" x14ac:dyDescent="0.2">
      <c r="A188" s="799"/>
      <c r="B188" s="800"/>
      <c r="C188" s="800"/>
      <c r="D188" s="801"/>
      <c r="E188" s="235" t="b">
        <v>0</v>
      </c>
      <c r="F188" s="942" t="s">
        <v>192</v>
      </c>
      <c r="G188" s="942"/>
      <c r="H188" s="942"/>
      <c r="I188" s="942"/>
      <c r="J188" s="942"/>
      <c r="K188" s="942"/>
      <c r="L188" s="942"/>
      <c r="M188" s="942"/>
      <c r="N188" s="942"/>
      <c r="O188" s="942"/>
      <c r="P188" s="942"/>
      <c r="Q188" s="942"/>
      <c r="R188" s="942"/>
      <c r="S188" s="942"/>
      <c r="T188" s="942"/>
      <c r="U188" s="942"/>
      <c r="V188" s="942"/>
      <c r="W188" s="942"/>
      <c r="X188" s="942"/>
      <c r="Y188" s="942"/>
      <c r="Z188" s="942"/>
      <c r="AA188" s="942"/>
      <c r="AB188" s="942"/>
      <c r="AC188" s="942"/>
      <c r="AD188" s="942"/>
      <c r="AE188" s="942"/>
      <c r="AF188" s="942"/>
      <c r="AG188" s="942"/>
      <c r="AH188" s="942"/>
      <c r="AI188" s="942"/>
      <c r="AJ188" s="561"/>
      <c r="AK188" s="274"/>
      <c r="AL188" s="255"/>
      <c r="AT188" s="270"/>
    </row>
    <row r="189" spans="1:52" ht="7.5" customHeight="1" x14ac:dyDescent="0.15">
      <c r="A189" s="562"/>
      <c r="B189" s="562"/>
      <c r="C189" s="562"/>
      <c r="D189" s="562"/>
      <c r="E189" s="562"/>
      <c r="F189" s="562"/>
      <c r="G189" s="562"/>
      <c r="H189" s="562"/>
      <c r="I189" s="562"/>
      <c r="J189" s="562"/>
      <c r="K189" s="562"/>
      <c r="L189" s="562"/>
      <c r="M189" s="562"/>
      <c r="N189" s="562"/>
      <c r="O189" s="562"/>
      <c r="P189" s="562"/>
      <c r="Q189" s="562"/>
      <c r="R189" s="562"/>
      <c r="S189" s="562"/>
      <c r="T189" s="562"/>
      <c r="U189" s="562"/>
      <c r="V189" s="562"/>
      <c r="W189" s="562"/>
      <c r="X189" s="562"/>
      <c r="Y189" s="562"/>
      <c r="Z189" s="562"/>
      <c r="AA189" s="562"/>
      <c r="AB189" s="562"/>
      <c r="AC189" s="562"/>
      <c r="AD189" s="562"/>
      <c r="AE189" s="562"/>
      <c r="AF189" s="562"/>
      <c r="AG189" s="562"/>
      <c r="AH189" s="562"/>
      <c r="AI189" s="562"/>
      <c r="AJ189" s="563"/>
      <c r="AK189" s="274"/>
      <c r="AM189" s="490"/>
      <c r="AN189" s="490"/>
      <c r="AO189" s="490"/>
      <c r="AP189" s="490"/>
      <c r="AQ189" s="490"/>
      <c r="AR189" s="490"/>
      <c r="AS189" s="490"/>
      <c r="AT189" s="490"/>
      <c r="AU189" s="490"/>
      <c r="AV189" s="490"/>
      <c r="AW189" s="490"/>
      <c r="AX189" s="491"/>
      <c r="AY189" s="491"/>
      <c r="AZ189" s="491"/>
    </row>
    <row r="190" spans="1:52" s="254" customFormat="1" ht="12" customHeight="1" x14ac:dyDescent="0.15">
      <c r="A190" s="564"/>
      <c r="B190" s="239"/>
      <c r="C190" s="281"/>
      <c r="D190" s="281"/>
      <c r="E190" s="281"/>
      <c r="F190" s="281"/>
      <c r="G190" s="281"/>
      <c r="H190" s="281"/>
      <c r="I190" s="281"/>
      <c r="J190" s="281"/>
      <c r="K190" s="281"/>
      <c r="L190" s="281"/>
      <c r="M190" s="281"/>
      <c r="N190" s="281"/>
      <c r="O190" s="281"/>
      <c r="P190" s="281"/>
      <c r="Q190" s="281"/>
      <c r="R190" s="281"/>
      <c r="S190" s="281"/>
      <c r="T190" s="281"/>
      <c r="U190" s="281"/>
      <c r="V190" s="281"/>
      <c r="W190" s="281"/>
      <c r="X190" s="281"/>
      <c r="Y190" s="281"/>
      <c r="Z190" s="281"/>
      <c r="AA190" s="281"/>
      <c r="AB190" s="281"/>
      <c r="AC190" s="281"/>
      <c r="AD190" s="281"/>
      <c r="AE190" s="281"/>
      <c r="AF190" s="281"/>
      <c r="AG190" s="281"/>
      <c r="AH190" s="281"/>
      <c r="AI190" s="281"/>
      <c r="AJ190" s="239"/>
      <c r="AK190" s="240"/>
      <c r="AL190" s="241"/>
      <c r="AM190" s="255"/>
      <c r="AN190" s="255"/>
      <c r="AO190" s="255"/>
      <c r="AP190" s="255"/>
      <c r="AQ190" s="255"/>
      <c r="AR190" s="255"/>
      <c r="AS190" s="255"/>
      <c r="AT190" s="255"/>
      <c r="AU190" s="255"/>
      <c r="AV190" s="255"/>
      <c r="AW190" s="255"/>
    </row>
    <row r="191" spans="1:52" s="252" customFormat="1" ht="19.5" customHeight="1" x14ac:dyDescent="0.15">
      <c r="A191" s="250" t="s">
        <v>290</v>
      </c>
      <c r="B191" s="250"/>
      <c r="C191" s="250"/>
      <c r="D191" s="250"/>
      <c r="E191" s="250"/>
      <c r="F191" s="250"/>
      <c r="G191" s="250"/>
      <c r="H191" s="250"/>
      <c r="I191" s="251"/>
      <c r="J191" s="251"/>
      <c r="K191" s="251"/>
      <c r="L191" s="251"/>
      <c r="M191" s="251"/>
      <c r="N191" s="251"/>
      <c r="O191" s="251"/>
      <c r="P191" s="251"/>
      <c r="Q191" s="251"/>
      <c r="R191" s="251"/>
      <c r="S191" s="251"/>
      <c r="T191" s="251"/>
      <c r="U191" s="251"/>
      <c r="V191" s="251"/>
      <c r="W191" s="251"/>
      <c r="X191" s="251"/>
      <c r="Y191" s="251"/>
      <c r="Z191" s="251"/>
      <c r="AA191" s="251"/>
      <c r="AB191" s="251"/>
      <c r="AC191" s="251"/>
      <c r="AD191" s="251"/>
      <c r="AE191" s="251"/>
      <c r="AF191" s="251"/>
      <c r="AG191" s="251"/>
      <c r="AH191" s="251"/>
      <c r="AI191" s="251"/>
      <c r="AJ191" s="251"/>
      <c r="AL191" s="253"/>
      <c r="AM191" s="253"/>
      <c r="AN191" s="253"/>
      <c r="AO191" s="253"/>
      <c r="AP191" s="253"/>
      <c r="AQ191" s="253"/>
      <c r="AR191" s="253"/>
      <c r="AS191" s="253"/>
      <c r="AT191" s="253"/>
      <c r="AU191" s="253"/>
      <c r="AV191" s="253"/>
      <c r="AW191" s="253"/>
    </row>
    <row r="192" spans="1:52" s="252" customFormat="1" ht="4.5" customHeight="1" x14ac:dyDescent="0.15">
      <c r="A192" s="250"/>
      <c r="B192" s="250"/>
      <c r="C192" s="250"/>
      <c r="D192" s="250"/>
      <c r="E192" s="250"/>
      <c r="F192" s="250"/>
      <c r="G192" s="250"/>
      <c r="H192" s="250"/>
      <c r="I192" s="251"/>
      <c r="J192" s="251"/>
      <c r="K192" s="251"/>
      <c r="L192" s="251"/>
      <c r="M192" s="251"/>
      <c r="N192" s="251"/>
      <c r="O192" s="251"/>
      <c r="P192" s="251"/>
      <c r="Q192" s="251"/>
      <c r="R192" s="251"/>
      <c r="S192" s="251"/>
      <c r="T192" s="251"/>
      <c r="U192" s="251"/>
      <c r="V192" s="251"/>
      <c r="W192" s="251"/>
      <c r="X192" s="251"/>
      <c r="Y192" s="251"/>
      <c r="Z192" s="251"/>
      <c r="AA192" s="251"/>
      <c r="AB192" s="251"/>
      <c r="AC192" s="251"/>
      <c r="AD192" s="251"/>
      <c r="AE192" s="251"/>
      <c r="AF192" s="251"/>
      <c r="AG192" s="251"/>
      <c r="AH192" s="251"/>
      <c r="AI192" s="251"/>
      <c r="AJ192" s="251"/>
      <c r="AL192" s="253"/>
      <c r="AM192" s="253"/>
      <c r="AN192" s="253"/>
      <c r="AO192" s="253"/>
      <c r="AP192" s="253"/>
      <c r="AQ192" s="253"/>
      <c r="AR192" s="253"/>
      <c r="AS192" s="253"/>
      <c r="AT192" s="253"/>
      <c r="AU192" s="253"/>
      <c r="AV192" s="253"/>
      <c r="AW192" s="253"/>
    </row>
    <row r="193" spans="1:49" s="254" customFormat="1" ht="14.25" thickBot="1" x14ac:dyDescent="0.2">
      <c r="A193" s="349" t="s">
        <v>70</v>
      </c>
      <c r="B193" s="306" t="s">
        <v>408</v>
      </c>
      <c r="C193" s="565"/>
      <c r="D193" s="565"/>
      <c r="E193" s="565"/>
      <c r="F193" s="565"/>
      <c r="G193" s="565"/>
      <c r="H193" s="565"/>
      <c r="I193" s="565"/>
      <c r="J193" s="565"/>
      <c r="K193" s="565"/>
      <c r="L193" s="565"/>
      <c r="M193" s="565"/>
      <c r="N193" s="565"/>
      <c r="O193" s="565"/>
      <c r="P193" s="565"/>
      <c r="Q193" s="565"/>
      <c r="R193" s="565"/>
      <c r="S193" s="565"/>
      <c r="T193" s="565"/>
      <c r="U193" s="565"/>
      <c r="V193" s="565"/>
      <c r="W193" s="565"/>
      <c r="X193" s="565"/>
      <c r="Y193" s="565"/>
      <c r="Z193" s="565"/>
      <c r="AA193" s="565"/>
      <c r="AB193" s="565"/>
      <c r="AC193" s="565"/>
      <c r="AD193" s="565"/>
      <c r="AE193" s="565"/>
      <c r="AF193" s="565"/>
      <c r="AG193" s="565"/>
      <c r="AH193" s="565"/>
      <c r="AI193" s="566"/>
      <c r="AJ193" s="240"/>
      <c r="AK193" s="240"/>
      <c r="AL193" s="255"/>
      <c r="AM193" s="255"/>
      <c r="AN193" s="255"/>
      <c r="AO193" s="255"/>
      <c r="AP193" s="255"/>
      <c r="AQ193" s="255"/>
      <c r="AR193" s="255"/>
      <c r="AS193" s="255"/>
      <c r="AT193" s="255"/>
      <c r="AU193" s="255"/>
      <c r="AV193" s="255"/>
      <c r="AW193" s="255"/>
    </row>
    <row r="194" spans="1:49" s="254" customFormat="1" ht="14.25" customHeight="1" thickBot="1" x14ac:dyDescent="0.2">
      <c r="A194" s="810" t="s">
        <v>77</v>
      </c>
      <c r="B194" s="811"/>
      <c r="C194" s="811"/>
      <c r="D194" s="811"/>
      <c r="E194" s="811"/>
      <c r="F194" s="811"/>
      <c r="G194" s="811"/>
      <c r="H194" s="811"/>
      <c r="I194" s="811"/>
      <c r="J194" s="811"/>
      <c r="K194" s="811"/>
      <c r="L194" s="811"/>
      <c r="M194" s="811"/>
      <c r="N194" s="811"/>
      <c r="O194" s="811"/>
      <c r="P194" s="811"/>
      <c r="Q194" s="811"/>
      <c r="R194" s="811"/>
      <c r="S194" s="811"/>
      <c r="T194" s="811"/>
      <c r="U194" s="811"/>
      <c r="V194" s="811"/>
      <c r="W194" s="811"/>
      <c r="X194" s="812"/>
      <c r="Y194" s="853" t="s">
        <v>51</v>
      </c>
      <c r="Z194" s="854"/>
      <c r="AA194" s="854"/>
      <c r="AB194" s="854"/>
      <c r="AC194" s="854"/>
      <c r="AD194" s="854"/>
      <c r="AE194" s="854"/>
      <c r="AF194" s="854"/>
      <c r="AG194" s="854"/>
      <c r="AH194" s="854"/>
      <c r="AI194" s="854"/>
      <c r="AJ194" s="567" t="str" cm="1">
        <f t="array" ref="AJ194">IF(COUNTIF('別紙様式2-2 個表_処遇'!T11:T110,"*加算Ⅰ*")+COUNTIF('別紙様式2-2 個表_処遇'!T11:T110,"*加算Ⅱ*"),IF(PRODUCT((A195:A201=TRUE)*1),"○","×"),IF(AND(PRODUCT((A195:A197=TRUE)*1),(PRODUCT((A199:A201=TRUE)*1))),"○","×"))</f>
        <v>○</v>
      </c>
      <c r="AK194" s="240"/>
      <c r="AL194" s="1119" t="s">
        <v>383</v>
      </c>
      <c r="AM194" s="1120"/>
      <c r="AN194" s="1120"/>
      <c r="AO194" s="1120"/>
      <c r="AP194" s="1120"/>
      <c r="AQ194" s="1120"/>
      <c r="AR194" s="1120"/>
      <c r="AS194" s="1120"/>
      <c r="AT194" s="1120"/>
      <c r="AU194" s="1120"/>
      <c r="AV194" s="1121"/>
      <c r="AW194" s="255"/>
    </row>
    <row r="195" spans="1:49" s="254" customFormat="1" ht="13.5" customHeight="1" x14ac:dyDescent="0.15">
      <c r="A195" s="236" t="b">
        <v>1</v>
      </c>
      <c r="B195" s="568" t="s">
        <v>95</v>
      </c>
      <c r="C195" s="569"/>
      <c r="D195" s="569"/>
      <c r="E195" s="569"/>
      <c r="F195" s="569"/>
      <c r="G195" s="569"/>
      <c r="H195" s="569"/>
      <c r="I195" s="569"/>
      <c r="J195" s="569"/>
      <c r="K195" s="569"/>
      <c r="L195" s="569"/>
      <c r="M195" s="569"/>
      <c r="N195" s="569"/>
      <c r="O195" s="569"/>
      <c r="P195" s="569"/>
      <c r="Q195" s="569"/>
      <c r="R195" s="569"/>
      <c r="S195" s="569"/>
      <c r="T195" s="569"/>
      <c r="U195" s="569"/>
      <c r="V195" s="569"/>
      <c r="W195" s="569"/>
      <c r="X195" s="570"/>
      <c r="Y195" s="1136" t="s">
        <v>53</v>
      </c>
      <c r="Z195" s="1137"/>
      <c r="AA195" s="1137"/>
      <c r="AB195" s="1137"/>
      <c r="AC195" s="1137"/>
      <c r="AD195" s="1137"/>
      <c r="AE195" s="1137"/>
      <c r="AF195" s="1137"/>
      <c r="AG195" s="1137"/>
      <c r="AH195" s="1137"/>
      <c r="AI195" s="1137"/>
      <c r="AJ195" s="1138"/>
      <c r="AK195" s="240"/>
      <c r="AL195" s="1122"/>
      <c r="AM195" s="1123"/>
      <c r="AN195" s="1123"/>
      <c r="AO195" s="1123"/>
      <c r="AP195" s="1123"/>
      <c r="AQ195" s="1123"/>
      <c r="AR195" s="1123"/>
      <c r="AS195" s="1123"/>
      <c r="AT195" s="1123"/>
      <c r="AU195" s="1123"/>
      <c r="AV195" s="1124"/>
      <c r="AW195" s="255"/>
    </row>
    <row r="196" spans="1:49" s="254" customFormat="1" ht="13.5" customHeight="1" x14ac:dyDescent="0.15">
      <c r="A196" s="237" t="b">
        <v>1</v>
      </c>
      <c r="B196" s="571" t="s">
        <v>232</v>
      </c>
      <c r="C196" s="572"/>
      <c r="D196" s="572"/>
      <c r="E196" s="572"/>
      <c r="F196" s="572"/>
      <c r="G196" s="572"/>
      <c r="H196" s="572"/>
      <c r="I196" s="572"/>
      <c r="J196" s="572"/>
      <c r="K196" s="572"/>
      <c r="L196" s="572"/>
      <c r="M196" s="572"/>
      <c r="N196" s="572"/>
      <c r="O196" s="572"/>
      <c r="P196" s="572"/>
      <c r="Q196" s="572"/>
      <c r="R196" s="572"/>
      <c r="S196" s="572"/>
      <c r="T196" s="572"/>
      <c r="U196" s="572"/>
      <c r="V196" s="572"/>
      <c r="W196" s="572"/>
      <c r="X196" s="573"/>
      <c r="Y196" s="865" t="s">
        <v>54</v>
      </c>
      <c r="Z196" s="866"/>
      <c r="AA196" s="866"/>
      <c r="AB196" s="866"/>
      <c r="AC196" s="866"/>
      <c r="AD196" s="866"/>
      <c r="AE196" s="866"/>
      <c r="AF196" s="866"/>
      <c r="AG196" s="866"/>
      <c r="AH196" s="866"/>
      <c r="AI196" s="866"/>
      <c r="AJ196" s="867"/>
      <c r="AK196" s="240"/>
      <c r="AL196" s="1122"/>
      <c r="AM196" s="1123"/>
      <c r="AN196" s="1123"/>
      <c r="AO196" s="1123"/>
      <c r="AP196" s="1123"/>
      <c r="AQ196" s="1123"/>
      <c r="AR196" s="1123"/>
      <c r="AS196" s="1123"/>
      <c r="AT196" s="1123"/>
      <c r="AU196" s="1123"/>
      <c r="AV196" s="1124"/>
      <c r="AW196" s="255"/>
    </row>
    <row r="197" spans="1:49" s="254" customFormat="1" ht="14.25" thickBot="1" x14ac:dyDescent="0.2">
      <c r="A197" s="237" t="b">
        <v>1</v>
      </c>
      <c r="B197" s="571" t="s">
        <v>109</v>
      </c>
      <c r="C197" s="572"/>
      <c r="D197" s="572"/>
      <c r="E197" s="572"/>
      <c r="F197" s="572"/>
      <c r="G197" s="572"/>
      <c r="H197" s="572"/>
      <c r="I197" s="572"/>
      <c r="J197" s="572"/>
      <c r="K197" s="572"/>
      <c r="L197" s="572"/>
      <c r="M197" s="572"/>
      <c r="N197" s="572"/>
      <c r="O197" s="572"/>
      <c r="P197" s="572"/>
      <c r="Q197" s="572"/>
      <c r="R197" s="572"/>
      <c r="S197" s="572"/>
      <c r="T197" s="572"/>
      <c r="U197" s="572"/>
      <c r="V197" s="572"/>
      <c r="W197" s="572"/>
      <c r="X197" s="573"/>
      <c r="Y197" s="865" t="s">
        <v>141</v>
      </c>
      <c r="Z197" s="866"/>
      <c r="AA197" s="866"/>
      <c r="AB197" s="866"/>
      <c r="AC197" s="866"/>
      <c r="AD197" s="866"/>
      <c r="AE197" s="866"/>
      <c r="AF197" s="866"/>
      <c r="AG197" s="866"/>
      <c r="AH197" s="866"/>
      <c r="AI197" s="866"/>
      <c r="AJ197" s="867"/>
      <c r="AK197" s="240"/>
      <c r="AL197" s="1125"/>
      <c r="AM197" s="1126"/>
      <c r="AN197" s="1126"/>
      <c r="AO197" s="1126"/>
      <c r="AP197" s="1126"/>
      <c r="AQ197" s="1126"/>
      <c r="AR197" s="1126"/>
      <c r="AS197" s="1126"/>
      <c r="AT197" s="1126"/>
      <c r="AU197" s="1126"/>
      <c r="AV197" s="1127"/>
      <c r="AW197" s="255"/>
    </row>
    <row r="198" spans="1:49" s="254" customFormat="1" ht="26.25" customHeight="1" x14ac:dyDescent="0.15">
      <c r="A198" s="237" t="b">
        <v>1</v>
      </c>
      <c r="B198" s="946" t="s">
        <v>462</v>
      </c>
      <c r="C198" s="946"/>
      <c r="D198" s="946"/>
      <c r="E198" s="946"/>
      <c r="F198" s="946"/>
      <c r="G198" s="946"/>
      <c r="H198" s="946"/>
      <c r="I198" s="946"/>
      <c r="J198" s="946"/>
      <c r="K198" s="946"/>
      <c r="L198" s="946"/>
      <c r="M198" s="946"/>
      <c r="N198" s="946"/>
      <c r="O198" s="946"/>
      <c r="P198" s="946"/>
      <c r="Q198" s="946"/>
      <c r="R198" s="946"/>
      <c r="S198" s="946"/>
      <c r="T198" s="946"/>
      <c r="U198" s="946"/>
      <c r="V198" s="946"/>
      <c r="W198" s="946"/>
      <c r="X198" s="947"/>
      <c r="Y198" s="865" t="s">
        <v>157</v>
      </c>
      <c r="Z198" s="866"/>
      <c r="AA198" s="866"/>
      <c r="AB198" s="866"/>
      <c r="AC198" s="866"/>
      <c r="AD198" s="866"/>
      <c r="AE198" s="866"/>
      <c r="AF198" s="866"/>
      <c r="AG198" s="866"/>
      <c r="AH198" s="866"/>
      <c r="AI198" s="866"/>
      <c r="AJ198" s="867"/>
      <c r="AK198" s="240"/>
      <c r="AL198" s="255"/>
      <c r="AM198" s="255"/>
      <c r="AN198" s="255"/>
      <c r="AO198" s="255"/>
      <c r="AP198" s="255"/>
      <c r="AQ198" s="255"/>
      <c r="AR198" s="255"/>
      <c r="AS198" s="255"/>
      <c r="AT198" s="255"/>
      <c r="AU198" s="255"/>
      <c r="AV198" s="255"/>
      <c r="AW198" s="255"/>
    </row>
    <row r="199" spans="1:49" s="254" customFormat="1" ht="23.25" customHeight="1" x14ac:dyDescent="0.15">
      <c r="A199" s="237" t="b">
        <v>1</v>
      </c>
      <c r="B199" s="808" t="s">
        <v>110</v>
      </c>
      <c r="C199" s="808"/>
      <c r="D199" s="808"/>
      <c r="E199" s="808"/>
      <c r="F199" s="808"/>
      <c r="G199" s="808"/>
      <c r="H199" s="808"/>
      <c r="I199" s="808"/>
      <c r="J199" s="808"/>
      <c r="K199" s="808"/>
      <c r="L199" s="808"/>
      <c r="M199" s="808"/>
      <c r="N199" s="808"/>
      <c r="O199" s="808"/>
      <c r="P199" s="808"/>
      <c r="Q199" s="808"/>
      <c r="R199" s="808"/>
      <c r="S199" s="808"/>
      <c r="T199" s="808"/>
      <c r="U199" s="808"/>
      <c r="V199" s="808"/>
      <c r="W199" s="808"/>
      <c r="X199" s="809"/>
      <c r="Y199" s="865" t="s">
        <v>112</v>
      </c>
      <c r="Z199" s="866"/>
      <c r="AA199" s="866"/>
      <c r="AB199" s="866"/>
      <c r="AC199" s="866"/>
      <c r="AD199" s="866"/>
      <c r="AE199" s="866"/>
      <c r="AF199" s="866"/>
      <c r="AG199" s="866"/>
      <c r="AH199" s="866"/>
      <c r="AI199" s="866"/>
      <c r="AJ199" s="867"/>
      <c r="AK199" s="240"/>
      <c r="AL199" s="255"/>
      <c r="AM199" s="255"/>
      <c r="AN199" s="255"/>
      <c r="AO199" s="255"/>
      <c r="AP199" s="255"/>
      <c r="AQ199" s="255"/>
      <c r="AR199" s="255"/>
      <c r="AS199" s="255"/>
      <c r="AT199" s="255"/>
      <c r="AU199" s="255"/>
      <c r="AV199" s="255"/>
      <c r="AW199" s="255"/>
    </row>
    <row r="200" spans="1:49" s="254" customFormat="1" ht="13.5" customHeight="1" x14ac:dyDescent="0.15">
      <c r="A200" s="237" t="b">
        <v>1</v>
      </c>
      <c r="B200" s="808" t="s">
        <v>111</v>
      </c>
      <c r="C200" s="808"/>
      <c r="D200" s="808"/>
      <c r="E200" s="808"/>
      <c r="F200" s="808"/>
      <c r="G200" s="808"/>
      <c r="H200" s="808"/>
      <c r="I200" s="808"/>
      <c r="J200" s="808"/>
      <c r="K200" s="808"/>
      <c r="L200" s="808"/>
      <c r="M200" s="808"/>
      <c r="N200" s="808"/>
      <c r="O200" s="808"/>
      <c r="P200" s="808"/>
      <c r="Q200" s="808"/>
      <c r="R200" s="808"/>
      <c r="S200" s="808"/>
      <c r="T200" s="808"/>
      <c r="U200" s="808"/>
      <c r="V200" s="808"/>
      <c r="W200" s="808"/>
      <c r="X200" s="809"/>
      <c r="Y200" s="943" t="s">
        <v>113</v>
      </c>
      <c r="Z200" s="944"/>
      <c r="AA200" s="944"/>
      <c r="AB200" s="944"/>
      <c r="AC200" s="944"/>
      <c r="AD200" s="944"/>
      <c r="AE200" s="944"/>
      <c r="AF200" s="944"/>
      <c r="AG200" s="944"/>
      <c r="AH200" s="944"/>
      <c r="AI200" s="944"/>
      <c r="AJ200" s="945"/>
      <c r="AK200" s="240"/>
      <c r="AL200" s="255"/>
      <c r="AM200" s="255"/>
      <c r="AN200" s="255"/>
      <c r="AO200" s="255"/>
      <c r="AP200" s="255"/>
      <c r="AQ200" s="255"/>
      <c r="AR200" s="255"/>
      <c r="AS200" s="255"/>
      <c r="AT200" s="255"/>
      <c r="AU200" s="255"/>
      <c r="AV200" s="255"/>
      <c r="AW200" s="255"/>
    </row>
    <row r="201" spans="1:49" s="254" customFormat="1" ht="13.5" customHeight="1" thickBot="1" x14ac:dyDescent="0.2">
      <c r="A201" s="238" t="b">
        <v>1</v>
      </c>
      <c r="B201" s="574" t="s">
        <v>96</v>
      </c>
      <c r="C201" s="575"/>
      <c r="D201" s="575"/>
      <c r="E201" s="575"/>
      <c r="F201" s="575"/>
      <c r="G201" s="575"/>
      <c r="H201" s="575"/>
      <c r="I201" s="575"/>
      <c r="J201" s="575"/>
      <c r="K201" s="575"/>
      <c r="L201" s="575"/>
      <c r="M201" s="575"/>
      <c r="N201" s="575"/>
      <c r="O201" s="575"/>
      <c r="P201" s="575"/>
      <c r="Q201" s="575"/>
      <c r="R201" s="575"/>
      <c r="S201" s="575"/>
      <c r="T201" s="575"/>
      <c r="U201" s="575"/>
      <c r="V201" s="575"/>
      <c r="W201" s="575"/>
      <c r="X201" s="576"/>
      <c r="Y201" s="1191" t="s">
        <v>52</v>
      </c>
      <c r="Z201" s="1192"/>
      <c r="AA201" s="1192"/>
      <c r="AB201" s="1192"/>
      <c r="AC201" s="1192"/>
      <c r="AD201" s="1192"/>
      <c r="AE201" s="1192"/>
      <c r="AF201" s="1192"/>
      <c r="AG201" s="1192"/>
      <c r="AH201" s="1192"/>
      <c r="AI201" s="1192"/>
      <c r="AJ201" s="1193"/>
      <c r="AK201" s="240"/>
      <c r="AL201" s="255"/>
      <c r="AM201" s="255"/>
      <c r="AN201" s="255"/>
      <c r="AO201" s="255"/>
      <c r="AP201" s="255"/>
      <c r="AQ201" s="255"/>
      <c r="AR201" s="255"/>
      <c r="AS201" s="255"/>
      <c r="AT201" s="255"/>
      <c r="AU201" s="255"/>
      <c r="AV201" s="255"/>
      <c r="AW201" s="255"/>
    </row>
    <row r="202" spans="1:49" s="254" customFormat="1" ht="5.25" customHeight="1" x14ac:dyDescent="0.15">
      <c r="A202" s="565"/>
      <c r="B202" s="334"/>
      <c r="C202" s="565"/>
      <c r="D202" s="565"/>
      <c r="E202" s="565"/>
      <c r="F202" s="565"/>
      <c r="G202" s="565"/>
      <c r="H202" s="565"/>
      <c r="I202" s="565"/>
      <c r="J202" s="565"/>
      <c r="K202" s="565"/>
      <c r="L202" s="565"/>
      <c r="M202" s="565"/>
      <c r="N202" s="565"/>
      <c r="O202" s="565"/>
      <c r="P202" s="565"/>
      <c r="Q202" s="565"/>
      <c r="R202" s="565"/>
      <c r="S202" s="565"/>
      <c r="T202" s="565"/>
      <c r="U202" s="565"/>
      <c r="V202" s="565"/>
      <c r="W202" s="565"/>
      <c r="X202" s="565"/>
      <c r="Y202" s="334"/>
      <c r="Z202" s="334"/>
      <c r="AA202" s="334"/>
      <c r="AB202" s="334"/>
      <c r="AC202" s="334"/>
      <c r="AD202" s="334"/>
      <c r="AE202" s="334"/>
      <c r="AF202" s="334"/>
      <c r="AG202" s="334"/>
      <c r="AH202" s="565"/>
      <c r="AI202" s="566"/>
      <c r="AJ202" s="240"/>
      <c r="AK202" s="240"/>
      <c r="AL202" s="255"/>
      <c r="AM202" s="255"/>
      <c r="AN202" s="255"/>
      <c r="AO202" s="255"/>
      <c r="AP202" s="255"/>
      <c r="AQ202" s="255"/>
      <c r="AR202" s="255"/>
      <c r="AS202" s="255"/>
      <c r="AT202" s="255"/>
      <c r="AU202" s="255"/>
      <c r="AV202" s="255"/>
      <c r="AW202" s="255"/>
    </row>
    <row r="203" spans="1:49" s="254" customFormat="1" ht="12" customHeight="1" x14ac:dyDescent="0.15">
      <c r="A203" s="577" t="s">
        <v>410</v>
      </c>
      <c r="B203" s="577"/>
      <c r="C203" s="577"/>
      <c r="D203" s="577"/>
      <c r="E203" s="577"/>
      <c r="F203" s="577"/>
      <c r="G203" s="577"/>
      <c r="H203" s="577"/>
      <c r="I203" s="577"/>
      <c r="J203" s="577"/>
      <c r="K203" s="577"/>
      <c r="L203" s="577"/>
      <c r="M203" s="577"/>
      <c r="N203" s="577"/>
      <c r="O203" s="577"/>
      <c r="P203" s="577"/>
      <c r="Q203" s="577"/>
      <c r="R203" s="577"/>
      <c r="S203" s="577"/>
      <c r="T203" s="577"/>
      <c r="U203" s="577"/>
      <c r="V203" s="577"/>
      <c r="W203" s="577"/>
      <c r="X203" s="577"/>
      <c r="Y203" s="577"/>
      <c r="Z203" s="577"/>
      <c r="AA203" s="577"/>
      <c r="AB203" s="577"/>
      <c r="AC203" s="577"/>
      <c r="AD203" s="577"/>
      <c r="AE203" s="577"/>
      <c r="AF203" s="577"/>
      <c r="AG203" s="577"/>
      <c r="AH203" s="577"/>
      <c r="AI203" s="577"/>
      <c r="AK203" s="240"/>
      <c r="AL203" s="255"/>
      <c r="AM203" s="255"/>
      <c r="AN203" s="255"/>
      <c r="AO203" s="255"/>
      <c r="AP203" s="255"/>
      <c r="AQ203" s="255"/>
      <c r="AR203" s="255"/>
      <c r="AS203" s="255"/>
      <c r="AT203" s="255"/>
      <c r="AU203" s="255"/>
      <c r="AV203" s="255"/>
      <c r="AW203" s="255"/>
    </row>
    <row r="204" spans="1:49" s="254" customFormat="1" ht="21" customHeight="1" x14ac:dyDescent="0.15">
      <c r="A204" s="833" t="s">
        <v>411</v>
      </c>
      <c r="B204" s="833"/>
      <c r="C204" s="833"/>
      <c r="D204" s="833"/>
      <c r="E204" s="833"/>
      <c r="F204" s="833"/>
      <c r="G204" s="833"/>
      <c r="H204" s="833"/>
      <c r="I204" s="833"/>
      <c r="J204" s="833"/>
      <c r="K204" s="833"/>
      <c r="L204" s="833"/>
      <c r="M204" s="833"/>
      <c r="N204" s="833"/>
      <c r="O204" s="833"/>
      <c r="P204" s="833"/>
      <c r="Q204" s="833"/>
      <c r="R204" s="833"/>
      <c r="S204" s="833"/>
      <c r="T204" s="833"/>
      <c r="U204" s="833"/>
      <c r="V204" s="833"/>
      <c r="W204" s="833"/>
      <c r="X204" s="833"/>
      <c r="Y204" s="833"/>
      <c r="Z204" s="833"/>
      <c r="AA204" s="833"/>
      <c r="AB204" s="833"/>
      <c r="AC204" s="833"/>
      <c r="AD204" s="833"/>
      <c r="AE204" s="833"/>
      <c r="AF204" s="833"/>
      <c r="AG204" s="833"/>
      <c r="AH204" s="833"/>
      <c r="AI204" s="833"/>
      <c r="AJ204" s="833"/>
      <c r="AK204" s="240"/>
      <c r="AL204" s="255"/>
      <c r="AM204" s="255"/>
      <c r="AN204" s="255"/>
      <c r="AO204" s="255"/>
      <c r="AP204" s="255"/>
      <c r="AQ204" s="255"/>
      <c r="AR204" s="255"/>
      <c r="AS204" s="255"/>
      <c r="AT204" s="255"/>
      <c r="AU204" s="255"/>
      <c r="AV204" s="255"/>
      <c r="AW204" s="255"/>
    </row>
    <row r="205" spans="1:49" s="254" customFormat="1" ht="12" customHeight="1" thickBot="1" x14ac:dyDescent="0.2">
      <c r="A205" s="578"/>
      <c r="B205" s="502"/>
      <c r="C205" s="502"/>
      <c r="D205" s="502"/>
      <c r="E205" s="502"/>
      <c r="F205" s="502"/>
      <c r="G205" s="502"/>
      <c r="H205" s="502"/>
      <c r="I205" s="502"/>
      <c r="J205" s="502"/>
      <c r="K205" s="502"/>
      <c r="L205" s="502"/>
      <c r="M205" s="502"/>
      <c r="N205" s="502"/>
      <c r="O205" s="502"/>
      <c r="P205" s="502"/>
      <c r="Q205" s="502"/>
      <c r="R205" s="502"/>
      <c r="S205" s="502"/>
      <c r="T205" s="502"/>
      <c r="U205" s="502"/>
      <c r="V205" s="502"/>
      <c r="W205" s="502"/>
      <c r="X205" s="502"/>
      <c r="Y205" s="502"/>
      <c r="Z205" s="502"/>
      <c r="AA205" s="502"/>
      <c r="AB205" s="502"/>
      <c r="AC205" s="502"/>
      <c r="AD205" s="502"/>
      <c r="AE205" s="502"/>
      <c r="AF205" s="502"/>
      <c r="AG205" s="502"/>
      <c r="AH205" s="502"/>
      <c r="AI205" s="502"/>
      <c r="AJ205" s="502"/>
      <c r="AK205" s="240"/>
      <c r="AL205" s="255"/>
      <c r="AM205" s="255"/>
      <c r="AN205" s="255"/>
      <c r="AO205" s="255"/>
      <c r="AP205" s="255"/>
      <c r="AQ205" s="255"/>
      <c r="AR205" s="255"/>
      <c r="AS205" s="255"/>
      <c r="AT205" s="255"/>
      <c r="AU205" s="255"/>
      <c r="AV205" s="255"/>
      <c r="AW205" s="255"/>
    </row>
    <row r="206" spans="1:49" s="254" customFormat="1" ht="8.25" customHeight="1" x14ac:dyDescent="0.15">
      <c r="A206" s="579"/>
      <c r="B206" s="580"/>
      <c r="C206" s="580"/>
      <c r="D206" s="580"/>
      <c r="E206" s="580"/>
      <c r="F206" s="580"/>
      <c r="G206" s="580"/>
      <c r="H206" s="580"/>
      <c r="I206" s="580"/>
      <c r="J206" s="580"/>
      <c r="K206" s="580"/>
      <c r="L206" s="580"/>
      <c r="M206" s="580"/>
      <c r="N206" s="580"/>
      <c r="O206" s="580"/>
      <c r="P206" s="580"/>
      <c r="Q206" s="580"/>
      <c r="R206" s="580"/>
      <c r="S206" s="580"/>
      <c r="T206" s="580"/>
      <c r="U206" s="580"/>
      <c r="V206" s="580"/>
      <c r="W206" s="580"/>
      <c r="X206" s="580"/>
      <c r="Y206" s="580"/>
      <c r="Z206" s="580"/>
      <c r="AA206" s="580"/>
      <c r="AB206" s="580"/>
      <c r="AC206" s="580"/>
      <c r="AD206" s="580"/>
      <c r="AE206" s="580"/>
      <c r="AF206" s="580"/>
      <c r="AG206" s="580"/>
      <c r="AH206" s="580"/>
      <c r="AI206" s="580"/>
      <c r="AJ206" s="581"/>
      <c r="AK206" s="252"/>
      <c r="AL206" s="241"/>
      <c r="AM206" s="255"/>
      <c r="AN206" s="255"/>
      <c r="AO206" s="255"/>
      <c r="AP206" s="255"/>
      <c r="AQ206" s="255"/>
      <c r="AR206" s="255"/>
      <c r="AS206" s="255"/>
      <c r="AT206" s="255"/>
      <c r="AU206" s="255"/>
      <c r="AV206" s="255"/>
      <c r="AW206" s="255"/>
    </row>
    <row r="207" spans="1:49" s="254" customFormat="1" ht="26.25" customHeight="1" x14ac:dyDescent="0.15">
      <c r="A207" s="582"/>
      <c r="B207" s="1180" t="s">
        <v>164</v>
      </c>
      <c r="C207" s="1180"/>
      <c r="D207" s="1180"/>
      <c r="E207" s="1180"/>
      <c r="F207" s="1180"/>
      <c r="G207" s="1180"/>
      <c r="H207" s="1180"/>
      <c r="I207" s="1180"/>
      <c r="J207" s="1180"/>
      <c r="K207" s="1180"/>
      <c r="L207" s="1180"/>
      <c r="M207" s="1180"/>
      <c r="N207" s="1180"/>
      <c r="O207" s="1180"/>
      <c r="P207" s="1180"/>
      <c r="Q207" s="1180"/>
      <c r="R207" s="1180"/>
      <c r="S207" s="1180"/>
      <c r="T207" s="1180"/>
      <c r="U207" s="1180"/>
      <c r="V207" s="1180"/>
      <c r="W207" s="1180"/>
      <c r="X207" s="1180"/>
      <c r="Y207" s="1180"/>
      <c r="Z207" s="1180"/>
      <c r="AA207" s="1180"/>
      <c r="AB207" s="1180"/>
      <c r="AC207" s="1180"/>
      <c r="AD207" s="1180"/>
      <c r="AE207" s="1180"/>
      <c r="AF207" s="1180"/>
      <c r="AG207" s="1180"/>
      <c r="AH207" s="1180"/>
      <c r="AI207" s="565"/>
      <c r="AJ207" s="583"/>
      <c r="AK207" s="565"/>
      <c r="AL207" s="241"/>
      <c r="AM207" s="255"/>
      <c r="AN207" s="255"/>
      <c r="AO207" s="255"/>
      <c r="AP207" s="255"/>
      <c r="AQ207" s="255"/>
      <c r="AR207" s="255"/>
      <c r="AS207" s="255"/>
      <c r="AT207" s="255"/>
      <c r="AU207" s="255"/>
      <c r="AV207" s="255"/>
      <c r="AW207" s="255"/>
    </row>
    <row r="208" spans="1:49" s="254" customFormat="1" ht="6.75" customHeight="1" x14ac:dyDescent="0.15">
      <c r="A208" s="582"/>
      <c r="B208" s="334"/>
      <c r="C208" s="565"/>
      <c r="D208" s="565"/>
      <c r="E208" s="565"/>
      <c r="F208" s="565"/>
      <c r="G208" s="565"/>
      <c r="H208" s="565"/>
      <c r="I208" s="565"/>
      <c r="J208" s="565"/>
      <c r="K208" s="565"/>
      <c r="L208" s="565"/>
      <c r="M208" s="565"/>
      <c r="N208" s="565"/>
      <c r="O208" s="565"/>
      <c r="P208" s="565"/>
      <c r="Q208" s="565"/>
      <c r="R208" s="565"/>
      <c r="S208" s="565"/>
      <c r="T208" s="565"/>
      <c r="U208" s="565"/>
      <c r="V208" s="565"/>
      <c r="W208" s="565"/>
      <c r="X208" s="565"/>
      <c r="Y208" s="565"/>
      <c r="Z208" s="565"/>
      <c r="AA208" s="565"/>
      <c r="AB208" s="565"/>
      <c r="AC208" s="565"/>
      <c r="AD208" s="565"/>
      <c r="AE208" s="565"/>
      <c r="AF208" s="565"/>
      <c r="AG208" s="565"/>
      <c r="AH208" s="565"/>
      <c r="AI208" s="565"/>
      <c r="AJ208" s="583"/>
      <c r="AK208" s="252"/>
      <c r="AL208" s="241"/>
      <c r="AM208" s="255"/>
      <c r="AN208" s="255"/>
      <c r="AO208" s="255"/>
      <c r="AP208" s="255"/>
      <c r="AQ208" s="255"/>
      <c r="AR208" s="255"/>
      <c r="AS208" s="255"/>
      <c r="AT208" s="255"/>
      <c r="AU208" s="255"/>
      <c r="AV208" s="255"/>
      <c r="AW208" s="255"/>
    </row>
    <row r="209" spans="1:52" s="254" customFormat="1" ht="15" customHeight="1" x14ac:dyDescent="0.15">
      <c r="A209" s="584"/>
      <c r="B209" s="585" t="s">
        <v>21</v>
      </c>
      <c r="C209" s="585"/>
      <c r="D209" s="784">
        <v>5</v>
      </c>
      <c r="E209" s="785"/>
      <c r="F209" s="585" t="s">
        <v>4</v>
      </c>
      <c r="G209" s="784" t="s">
        <v>370</v>
      </c>
      <c r="H209" s="785"/>
      <c r="I209" s="585" t="s">
        <v>3</v>
      </c>
      <c r="J209" s="784" t="s">
        <v>370</v>
      </c>
      <c r="K209" s="785"/>
      <c r="L209" s="585" t="s">
        <v>2</v>
      </c>
      <c r="M209" s="565"/>
      <c r="N209" s="805" t="s">
        <v>5</v>
      </c>
      <c r="O209" s="805"/>
      <c r="P209" s="805"/>
      <c r="Q209" s="806" t="str">
        <f>IF(G9="","",G9)</f>
        <v>○○ケアサービス</v>
      </c>
      <c r="R209" s="806"/>
      <c r="S209" s="806"/>
      <c r="T209" s="806"/>
      <c r="U209" s="806"/>
      <c r="V209" s="806"/>
      <c r="W209" s="806"/>
      <c r="X209" s="806"/>
      <c r="Y209" s="806"/>
      <c r="Z209" s="806"/>
      <c r="AA209" s="806"/>
      <c r="AB209" s="806"/>
      <c r="AC209" s="806"/>
      <c r="AD209" s="806"/>
      <c r="AE209" s="806"/>
      <c r="AF209" s="806"/>
      <c r="AG209" s="806"/>
      <c r="AH209" s="806"/>
      <c r="AI209" s="806"/>
      <c r="AJ209" s="807"/>
      <c r="AK209" s="586"/>
      <c r="AL209" s="587"/>
      <c r="AM209" s="241"/>
      <c r="AN209" s="241"/>
      <c r="AO209" s="241"/>
      <c r="AP209" s="241"/>
      <c r="AQ209" s="241"/>
      <c r="AR209" s="241"/>
      <c r="AS209" s="241"/>
      <c r="AT209" s="270"/>
      <c r="AU209" s="241"/>
      <c r="AV209" s="241"/>
      <c r="AW209" s="241"/>
      <c r="AX209" s="240"/>
      <c r="AY209" s="240"/>
      <c r="AZ209" s="240"/>
    </row>
    <row r="210" spans="1:52" ht="15" customHeight="1" x14ac:dyDescent="0.15">
      <c r="A210" s="584"/>
      <c r="B210" s="588"/>
      <c r="C210" s="585"/>
      <c r="D210" s="585"/>
      <c r="E210" s="585"/>
      <c r="F210" s="585"/>
      <c r="G210" s="585"/>
      <c r="H210" s="585"/>
      <c r="I210" s="585"/>
      <c r="J210" s="585"/>
      <c r="K210" s="585"/>
      <c r="L210" s="585"/>
      <c r="M210" s="585"/>
      <c r="N210" s="868" t="s">
        <v>73</v>
      </c>
      <c r="O210" s="868"/>
      <c r="P210" s="868"/>
      <c r="Q210" s="924" t="s">
        <v>74</v>
      </c>
      <c r="R210" s="924"/>
      <c r="S210" s="925" t="s">
        <v>356</v>
      </c>
      <c r="T210" s="925"/>
      <c r="U210" s="925"/>
      <c r="V210" s="925"/>
      <c r="W210" s="925"/>
      <c r="X210" s="1182" t="s">
        <v>75</v>
      </c>
      <c r="Y210" s="1182"/>
      <c r="Z210" s="925" t="s">
        <v>357</v>
      </c>
      <c r="AA210" s="925"/>
      <c r="AB210" s="925"/>
      <c r="AC210" s="925"/>
      <c r="AD210" s="925"/>
      <c r="AE210" s="925"/>
      <c r="AF210" s="925"/>
      <c r="AG210" s="925"/>
      <c r="AH210" s="925"/>
      <c r="AI210" s="1183"/>
      <c r="AJ210" s="1184"/>
      <c r="AK210" s="586"/>
      <c r="AL210" s="587"/>
      <c r="AT210" s="270"/>
    </row>
    <row r="211" spans="1:52" ht="7.5" customHeight="1" thickBot="1" x14ac:dyDescent="0.2">
      <c r="A211" s="589"/>
      <c r="B211" s="590"/>
      <c r="C211" s="591"/>
      <c r="D211" s="591"/>
      <c r="E211" s="591"/>
      <c r="F211" s="591"/>
      <c r="G211" s="591"/>
      <c r="H211" s="591"/>
      <c r="I211" s="591"/>
      <c r="J211" s="591"/>
      <c r="K211" s="591"/>
      <c r="L211" s="591"/>
      <c r="M211" s="591"/>
      <c r="N211" s="591"/>
      <c r="O211" s="591"/>
      <c r="P211" s="590"/>
      <c r="Q211" s="592"/>
      <c r="R211" s="593"/>
      <c r="S211" s="593"/>
      <c r="T211" s="593"/>
      <c r="U211" s="593"/>
      <c r="V211" s="593"/>
      <c r="W211" s="594"/>
      <c r="X211" s="594"/>
      <c r="Y211" s="594"/>
      <c r="Z211" s="594"/>
      <c r="AA211" s="594"/>
      <c r="AB211" s="594"/>
      <c r="AC211" s="594"/>
      <c r="AD211" s="594"/>
      <c r="AE211" s="594"/>
      <c r="AF211" s="594"/>
      <c r="AG211" s="594"/>
      <c r="AH211" s="594"/>
      <c r="AI211" s="595"/>
      <c r="AJ211" s="596"/>
      <c r="AK211" s="586"/>
      <c r="AL211" s="587"/>
      <c r="AT211" s="270"/>
    </row>
    <row r="212" spans="1:52" ht="7.5" customHeight="1" x14ac:dyDescent="0.15">
      <c r="A212" s="597"/>
      <c r="B212" s="586"/>
      <c r="C212" s="597"/>
      <c r="D212" s="597"/>
      <c r="E212" s="597"/>
      <c r="F212" s="597"/>
      <c r="G212" s="597"/>
      <c r="H212" s="597"/>
      <c r="I212" s="597"/>
      <c r="J212" s="597"/>
      <c r="K212" s="597"/>
      <c r="L212" s="597"/>
      <c r="M212" s="597"/>
      <c r="N212" s="597"/>
      <c r="O212" s="597"/>
      <c r="P212" s="586"/>
      <c r="Q212" s="598"/>
      <c r="R212" s="599"/>
      <c r="S212" s="599"/>
      <c r="T212" s="599"/>
      <c r="U212" s="599"/>
      <c r="V212" s="599"/>
      <c r="W212" s="600"/>
      <c r="X212" s="600"/>
      <c r="Y212" s="600"/>
      <c r="Z212" s="600"/>
      <c r="AA212" s="600"/>
      <c r="AB212" s="600"/>
      <c r="AC212" s="600"/>
      <c r="AD212" s="600"/>
      <c r="AE212" s="600"/>
      <c r="AF212" s="600"/>
      <c r="AG212" s="600"/>
      <c r="AH212" s="600"/>
      <c r="AI212" s="601"/>
      <c r="AJ212" s="602"/>
      <c r="AK212" s="586"/>
      <c r="AL212" s="587"/>
      <c r="AT212" s="270"/>
    </row>
    <row r="213" spans="1:52" s="254" customFormat="1" ht="27" customHeight="1" x14ac:dyDescent="0.15">
      <c r="A213" s="603" t="s">
        <v>344</v>
      </c>
      <c r="B213" s="597"/>
      <c r="E213" s="198" t="s">
        <v>371</v>
      </c>
      <c r="F213" s="240"/>
      <c r="G213" s="240"/>
      <c r="H213" s="240"/>
      <c r="I213" s="240"/>
      <c r="J213" s="240"/>
      <c r="K213" s="240"/>
      <c r="L213" s="240"/>
      <c r="M213" s="240"/>
      <c r="N213" s="240"/>
      <c r="O213" s="240"/>
      <c r="P213" s="240"/>
      <c r="Q213" s="240"/>
      <c r="R213" s="240"/>
      <c r="S213" s="240"/>
      <c r="T213" s="240"/>
      <c r="U213" s="240"/>
      <c r="V213" s="240"/>
      <c r="W213" s="240"/>
      <c r="X213" s="240"/>
      <c r="Y213" s="240"/>
      <c r="Z213" s="240"/>
      <c r="AA213" s="240"/>
      <c r="AB213" s="240"/>
      <c r="AC213" s="240"/>
      <c r="AD213" s="240"/>
      <c r="AE213" s="240"/>
      <c r="AF213" s="240"/>
      <c r="AG213" s="240"/>
      <c r="AH213" s="240"/>
      <c r="AI213" s="240"/>
      <c r="AJ213" s="274"/>
      <c r="AK213" s="240"/>
      <c r="AL213" s="241"/>
      <c r="AM213" s="255"/>
      <c r="AN213" s="255"/>
      <c r="AO213" s="255"/>
      <c r="AP213" s="255"/>
      <c r="AQ213" s="255"/>
      <c r="AR213" s="255"/>
      <c r="AS213" s="255"/>
      <c r="AT213" s="255"/>
      <c r="AU213" s="255"/>
      <c r="AV213" s="255"/>
      <c r="AW213" s="255"/>
    </row>
    <row r="214" spans="1:52" ht="12.75" customHeight="1" x14ac:dyDescent="0.15">
      <c r="A214" s="349" t="s">
        <v>70</v>
      </c>
      <c r="B214" s="604" t="s">
        <v>451</v>
      </c>
    </row>
    <row r="215" spans="1:52" s="300" customFormat="1" ht="12" customHeight="1" x14ac:dyDescent="0.15">
      <c r="A215" s="306" t="s">
        <v>409</v>
      </c>
      <c r="B215" s="605"/>
      <c r="AJ215" s="357"/>
      <c r="AL215" s="359"/>
      <c r="AM215" s="359"/>
      <c r="AN215" s="359"/>
      <c r="AO215" s="359"/>
      <c r="AP215" s="359"/>
      <c r="AQ215" s="359"/>
      <c r="AR215" s="359"/>
      <c r="AS215" s="359"/>
      <c r="AT215" s="359"/>
      <c r="AU215" s="359"/>
      <c r="AV215" s="359"/>
      <c r="AW215" s="359"/>
    </row>
    <row r="216" spans="1:52" ht="8.25" customHeight="1" x14ac:dyDescent="0.15">
      <c r="A216" s="250"/>
      <c r="B216" s="597"/>
    </row>
    <row r="217" spans="1:52" x14ac:dyDescent="0.15">
      <c r="A217" s="780" t="s">
        <v>341</v>
      </c>
      <c r="B217" s="780"/>
      <c r="C217" s="780"/>
      <c r="D217" s="780"/>
      <c r="E217" s="780"/>
      <c r="F217" s="780"/>
      <c r="G217" s="780"/>
      <c r="H217" s="780"/>
      <c r="I217" s="780"/>
      <c r="J217" s="780"/>
      <c r="K217" s="780"/>
      <c r="L217" s="780"/>
      <c r="M217" s="780"/>
      <c r="N217" s="780"/>
      <c r="O217" s="780"/>
      <c r="P217" s="780"/>
      <c r="Q217" s="780"/>
      <c r="R217" s="780"/>
      <c r="S217" s="780"/>
      <c r="T217" s="780"/>
      <c r="U217" s="780"/>
      <c r="V217" s="780"/>
      <c r="W217" s="780"/>
      <c r="X217" s="780"/>
      <c r="Y217" s="780"/>
      <c r="Z217" s="780"/>
      <c r="AA217" s="780"/>
      <c r="AB217" s="780"/>
      <c r="AC217" s="780"/>
      <c r="AD217" s="780"/>
      <c r="AE217" s="780"/>
      <c r="AF217" s="780"/>
      <c r="AG217" s="780"/>
      <c r="AH217" s="780"/>
      <c r="AI217" s="780"/>
      <c r="AJ217" s="780"/>
    </row>
    <row r="218" spans="1:52" x14ac:dyDescent="0.15">
      <c r="A218" s="825" t="s">
        <v>441</v>
      </c>
      <c r="B218" s="821" t="s">
        <v>440</v>
      </c>
      <c r="C218" s="815"/>
      <c r="D218" s="815"/>
      <c r="E218" s="815"/>
      <c r="F218" s="815"/>
      <c r="G218" s="815"/>
      <c r="H218" s="815"/>
      <c r="I218" s="815"/>
      <c r="J218" s="815"/>
      <c r="K218" s="815"/>
      <c r="L218" s="815"/>
      <c r="M218" s="815"/>
      <c r="N218" s="815"/>
      <c r="O218" s="815"/>
      <c r="P218" s="815"/>
      <c r="Q218" s="815"/>
      <c r="R218" s="815"/>
      <c r="S218" s="815"/>
      <c r="T218" s="815"/>
      <c r="U218" s="815"/>
      <c r="V218" s="815"/>
      <c r="W218" s="815"/>
      <c r="X218" s="815"/>
      <c r="Y218" s="815"/>
      <c r="Z218" s="815"/>
      <c r="AA218" s="815"/>
      <c r="AB218" s="815"/>
      <c r="AC218" s="815"/>
      <c r="AD218" s="815"/>
      <c r="AE218" s="815"/>
      <c r="AF218" s="815"/>
      <c r="AG218" s="815"/>
      <c r="AH218" s="815"/>
      <c r="AI218" s="816"/>
      <c r="AJ218" s="606" t="str">
        <f>V36</f>
        <v>○</v>
      </c>
    </row>
    <row r="219" spans="1:52" x14ac:dyDescent="0.15">
      <c r="A219" s="823"/>
      <c r="B219" s="820" t="s">
        <v>445</v>
      </c>
      <c r="C219" s="813"/>
      <c r="D219" s="813"/>
      <c r="E219" s="813"/>
      <c r="F219" s="813"/>
      <c r="G219" s="813"/>
      <c r="H219" s="813"/>
      <c r="I219" s="813"/>
      <c r="J219" s="813"/>
      <c r="K219" s="813"/>
      <c r="L219" s="813"/>
      <c r="M219" s="813"/>
      <c r="N219" s="813"/>
      <c r="O219" s="813"/>
      <c r="P219" s="813"/>
      <c r="Q219" s="813"/>
      <c r="R219" s="813"/>
      <c r="S219" s="813"/>
      <c r="T219" s="813"/>
      <c r="U219" s="813"/>
      <c r="V219" s="813"/>
      <c r="W219" s="813"/>
      <c r="X219" s="813"/>
      <c r="Y219" s="813"/>
      <c r="Z219" s="813"/>
      <c r="AA219" s="813"/>
      <c r="AB219" s="813"/>
      <c r="AC219" s="813"/>
      <c r="AD219" s="813"/>
      <c r="AE219" s="813"/>
      <c r="AF219" s="813"/>
      <c r="AG219" s="813"/>
      <c r="AH219" s="813"/>
      <c r="AI219" s="814"/>
      <c r="AJ219" s="606" t="str">
        <f>AC36</f>
        <v>○</v>
      </c>
    </row>
    <row r="220" spans="1:52" x14ac:dyDescent="0.15">
      <c r="A220" s="823"/>
      <c r="B220" s="820" t="s">
        <v>444</v>
      </c>
      <c r="C220" s="813"/>
      <c r="D220" s="813"/>
      <c r="E220" s="813"/>
      <c r="F220" s="813"/>
      <c r="G220" s="813"/>
      <c r="H220" s="813"/>
      <c r="I220" s="813"/>
      <c r="J220" s="813"/>
      <c r="K220" s="813"/>
      <c r="L220" s="813"/>
      <c r="M220" s="813"/>
      <c r="N220" s="813"/>
      <c r="O220" s="813"/>
      <c r="P220" s="813"/>
      <c r="Q220" s="813"/>
      <c r="R220" s="813"/>
      <c r="S220" s="813"/>
      <c r="T220" s="813"/>
      <c r="U220" s="813"/>
      <c r="V220" s="813"/>
      <c r="W220" s="813"/>
      <c r="X220" s="813"/>
      <c r="Y220" s="813"/>
      <c r="Z220" s="813"/>
      <c r="AA220" s="813"/>
      <c r="AB220" s="813"/>
      <c r="AC220" s="813"/>
      <c r="AD220" s="813"/>
      <c r="AE220" s="813"/>
      <c r="AF220" s="813"/>
      <c r="AG220" s="813"/>
      <c r="AH220" s="813"/>
      <c r="AI220" s="814"/>
      <c r="AJ220" s="606" t="str">
        <f>AJ36</f>
        <v>○</v>
      </c>
    </row>
    <row r="221" spans="1:52" x14ac:dyDescent="0.15">
      <c r="A221" s="607" t="s">
        <v>443</v>
      </c>
      <c r="B221" s="817" t="s">
        <v>442</v>
      </c>
      <c r="C221" s="818"/>
      <c r="D221" s="818"/>
      <c r="E221" s="818"/>
      <c r="F221" s="818"/>
      <c r="G221" s="818"/>
      <c r="H221" s="818"/>
      <c r="I221" s="818"/>
      <c r="J221" s="818"/>
      <c r="K221" s="818"/>
      <c r="L221" s="818"/>
      <c r="M221" s="818"/>
      <c r="N221" s="818"/>
      <c r="O221" s="818"/>
      <c r="P221" s="818"/>
      <c r="Q221" s="818"/>
      <c r="R221" s="818"/>
      <c r="S221" s="818"/>
      <c r="T221" s="818"/>
      <c r="U221" s="818"/>
      <c r="V221" s="818"/>
      <c r="W221" s="818"/>
      <c r="X221" s="818"/>
      <c r="Y221" s="818"/>
      <c r="Z221" s="818"/>
      <c r="AA221" s="818"/>
      <c r="AB221" s="818"/>
      <c r="AC221" s="818"/>
      <c r="AD221" s="818"/>
      <c r="AE221" s="818"/>
      <c r="AF221" s="818"/>
      <c r="AG221" s="818"/>
      <c r="AH221" s="818"/>
      <c r="AI221" s="819"/>
      <c r="AJ221" s="606" t="str">
        <f>X48</f>
        <v>○</v>
      </c>
      <c r="AM221" s="490"/>
      <c r="AN221" s="490"/>
      <c r="AO221" s="490"/>
      <c r="AP221" s="490"/>
      <c r="AQ221" s="490"/>
      <c r="AR221" s="490"/>
      <c r="AS221" s="490"/>
      <c r="AT221" s="490"/>
      <c r="AU221" s="490"/>
      <c r="AV221" s="490"/>
      <c r="AW221" s="490"/>
      <c r="AX221" s="491"/>
      <c r="AY221" s="491"/>
      <c r="AZ221" s="491"/>
    </row>
    <row r="222" spans="1:52" x14ac:dyDescent="0.15">
      <c r="AJ222" s="240"/>
      <c r="AM222" s="490"/>
      <c r="AN222" s="490"/>
      <c r="AO222" s="490"/>
      <c r="AP222" s="490"/>
      <c r="AQ222" s="490"/>
      <c r="AR222" s="490"/>
      <c r="AS222" s="490"/>
      <c r="AT222" s="490"/>
      <c r="AU222" s="490"/>
      <c r="AV222" s="490"/>
      <c r="AW222" s="490"/>
      <c r="AX222" s="491"/>
      <c r="AY222" s="491"/>
      <c r="AZ222" s="491"/>
    </row>
    <row r="223" spans="1:52" s="491" customFormat="1" ht="15" customHeight="1" x14ac:dyDescent="0.15">
      <c r="A223" s="780" t="s">
        <v>329</v>
      </c>
      <c r="B223" s="780"/>
      <c r="C223" s="780"/>
      <c r="D223" s="780"/>
      <c r="E223" s="780"/>
      <c r="F223" s="780"/>
      <c r="G223" s="780"/>
      <c r="H223" s="780"/>
      <c r="I223" s="780"/>
      <c r="J223" s="780"/>
      <c r="K223" s="780"/>
      <c r="L223" s="780"/>
      <c r="M223" s="780"/>
      <c r="N223" s="780"/>
      <c r="O223" s="780"/>
      <c r="P223" s="780"/>
      <c r="Q223" s="780"/>
      <c r="R223" s="780"/>
      <c r="S223" s="780"/>
      <c r="T223" s="780"/>
      <c r="U223" s="780"/>
      <c r="V223" s="780"/>
      <c r="W223" s="780"/>
      <c r="X223" s="780"/>
      <c r="Y223" s="780"/>
      <c r="Z223" s="780"/>
      <c r="AA223" s="780"/>
      <c r="AB223" s="780"/>
      <c r="AC223" s="780"/>
      <c r="AD223" s="780"/>
      <c r="AE223" s="780"/>
      <c r="AF223" s="780"/>
      <c r="AG223" s="780"/>
      <c r="AH223" s="780"/>
      <c r="AI223" s="780"/>
      <c r="AJ223" s="780"/>
      <c r="AK223" s="240"/>
      <c r="AL223" s="241"/>
      <c r="AM223" s="490"/>
      <c r="AN223" s="490"/>
      <c r="AO223" s="490"/>
      <c r="AP223" s="490"/>
      <c r="AQ223" s="490"/>
      <c r="AR223" s="490"/>
      <c r="AS223" s="490"/>
      <c r="AT223" s="490"/>
      <c r="AU223" s="490"/>
      <c r="AV223" s="490"/>
      <c r="AW223" s="490"/>
    </row>
    <row r="224" spans="1:52" s="491" customFormat="1" ht="15" customHeight="1" x14ac:dyDescent="0.15">
      <c r="A224" s="608" t="s">
        <v>447</v>
      </c>
      <c r="B224" s="815" t="s">
        <v>446</v>
      </c>
      <c r="C224" s="815"/>
      <c r="D224" s="815"/>
      <c r="E224" s="815"/>
      <c r="F224" s="815"/>
      <c r="G224" s="815"/>
      <c r="H224" s="815"/>
      <c r="I224" s="815"/>
      <c r="J224" s="815"/>
      <c r="K224" s="815"/>
      <c r="L224" s="815"/>
      <c r="M224" s="815"/>
      <c r="N224" s="815"/>
      <c r="O224" s="815"/>
      <c r="P224" s="815"/>
      <c r="Q224" s="815"/>
      <c r="R224" s="815"/>
      <c r="S224" s="815"/>
      <c r="T224" s="815"/>
      <c r="U224" s="815"/>
      <c r="V224" s="815"/>
      <c r="W224" s="815"/>
      <c r="X224" s="815"/>
      <c r="Y224" s="815"/>
      <c r="Z224" s="815"/>
      <c r="AA224" s="815"/>
      <c r="AB224" s="815"/>
      <c r="AC224" s="815"/>
      <c r="AD224" s="815"/>
      <c r="AE224" s="815"/>
      <c r="AF224" s="815"/>
      <c r="AG224" s="815"/>
      <c r="AH224" s="815"/>
      <c r="AI224" s="816"/>
      <c r="AJ224" s="606" t="str">
        <f>AJ53</f>
        <v>○</v>
      </c>
      <c r="AK224" s="240"/>
      <c r="AL224" s="241"/>
      <c r="AM224" s="255"/>
      <c r="AN224" s="255"/>
      <c r="AO224" s="255"/>
      <c r="AP224" s="255"/>
      <c r="AQ224" s="255"/>
      <c r="AR224" s="255"/>
      <c r="AS224" s="255"/>
      <c r="AT224" s="255"/>
      <c r="AU224" s="255"/>
      <c r="AV224" s="255"/>
      <c r="AW224" s="255"/>
      <c r="AX224" s="254"/>
      <c r="AY224" s="254"/>
      <c r="AZ224" s="254"/>
    </row>
    <row r="225" spans="1:52" s="254" customFormat="1" ht="15" customHeight="1" x14ac:dyDescent="0.15">
      <c r="A225" s="822" t="s">
        <v>441</v>
      </c>
      <c r="B225" s="813" t="s">
        <v>448</v>
      </c>
      <c r="C225" s="813"/>
      <c r="D225" s="813"/>
      <c r="E225" s="813"/>
      <c r="F225" s="813"/>
      <c r="G225" s="813"/>
      <c r="H225" s="813"/>
      <c r="I225" s="813"/>
      <c r="J225" s="813"/>
      <c r="K225" s="813"/>
      <c r="L225" s="813"/>
      <c r="M225" s="813"/>
      <c r="N225" s="813"/>
      <c r="O225" s="813"/>
      <c r="P225" s="813"/>
      <c r="Q225" s="813"/>
      <c r="R225" s="813"/>
      <c r="S225" s="813"/>
      <c r="T225" s="813"/>
      <c r="U225" s="813"/>
      <c r="V225" s="813"/>
      <c r="W225" s="813"/>
      <c r="X225" s="813"/>
      <c r="Y225" s="813"/>
      <c r="Z225" s="813"/>
      <c r="AA225" s="813"/>
      <c r="AB225" s="813"/>
      <c r="AC225" s="813"/>
      <c r="AD225" s="813"/>
      <c r="AE225" s="813"/>
      <c r="AF225" s="813"/>
      <c r="AG225" s="813"/>
      <c r="AH225" s="813"/>
      <c r="AI225" s="814"/>
      <c r="AJ225" s="606" t="str">
        <f>AJ65</f>
        <v>○</v>
      </c>
      <c r="AK225" s="240"/>
      <c r="AL225" s="241"/>
      <c r="AM225" s="255"/>
      <c r="AN225" s="255"/>
      <c r="AO225" s="255"/>
      <c r="AP225" s="255"/>
      <c r="AQ225" s="255"/>
      <c r="AR225" s="255"/>
      <c r="AS225" s="255"/>
      <c r="AT225" s="255"/>
      <c r="AU225" s="255"/>
      <c r="AV225" s="255"/>
      <c r="AW225" s="255"/>
    </row>
    <row r="226" spans="1:52" s="254" customFormat="1" ht="26.25" customHeight="1" x14ac:dyDescent="0.15">
      <c r="A226" s="823"/>
      <c r="B226" s="826" t="s">
        <v>449</v>
      </c>
      <c r="C226" s="826"/>
      <c r="D226" s="826"/>
      <c r="E226" s="826"/>
      <c r="F226" s="826"/>
      <c r="G226" s="826"/>
      <c r="H226" s="826"/>
      <c r="I226" s="826"/>
      <c r="J226" s="826"/>
      <c r="K226" s="826"/>
      <c r="L226" s="826"/>
      <c r="M226" s="826"/>
      <c r="N226" s="826"/>
      <c r="O226" s="826"/>
      <c r="P226" s="826"/>
      <c r="Q226" s="826"/>
      <c r="R226" s="826"/>
      <c r="S226" s="826"/>
      <c r="T226" s="826"/>
      <c r="U226" s="826"/>
      <c r="V226" s="826"/>
      <c r="W226" s="826"/>
      <c r="X226" s="826"/>
      <c r="Y226" s="826"/>
      <c r="Z226" s="826"/>
      <c r="AA226" s="826"/>
      <c r="AB226" s="826"/>
      <c r="AC226" s="826"/>
      <c r="AD226" s="826"/>
      <c r="AE226" s="826"/>
      <c r="AF226" s="826"/>
      <c r="AG226" s="826"/>
      <c r="AH226" s="826"/>
      <c r="AI226" s="827"/>
      <c r="AJ226" s="606" t="str">
        <f>AJ70</f>
        <v>○</v>
      </c>
      <c r="AK226" s="240"/>
      <c r="AL226" s="241"/>
      <c r="AM226" s="255"/>
      <c r="AN226" s="255"/>
      <c r="AO226" s="255"/>
      <c r="AP226" s="255"/>
      <c r="AQ226" s="255"/>
      <c r="AR226" s="255"/>
      <c r="AS226" s="255"/>
      <c r="AT226" s="255"/>
      <c r="AU226" s="255"/>
      <c r="AV226" s="255"/>
      <c r="AW226" s="255"/>
    </row>
    <row r="227" spans="1:52" s="254" customFormat="1" ht="29.25" customHeight="1" x14ac:dyDescent="0.15">
      <c r="A227" s="824"/>
      <c r="B227" s="863" t="s">
        <v>450</v>
      </c>
      <c r="C227" s="863"/>
      <c r="D227" s="863"/>
      <c r="E227" s="863"/>
      <c r="F227" s="863"/>
      <c r="G227" s="863"/>
      <c r="H227" s="863"/>
      <c r="I227" s="863"/>
      <c r="J227" s="863"/>
      <c r="K227" s="863"/>
      <c r="L227" s="863"/>
      <c r="M227" s="863"/>
      <c r="N227" s="863"/>
      <c r="O227" s="863"/>
      <c r="P227" s="863"/>
      <c r="Q227" s="863"/>
      <c r="R227" s="863"/>
      <c r="S227" s="863"/>
      <c r="T227" s="863"/>
      <c r="U227" s="863"/>
      <c r="V227" s="863"/>
      <c r="W227" s="863"/>
      <c r="X227" s="863"/>
      <c r="Y227" s="863"/>
      <c r="Z227" s="863"/>
      <c r="AA227" s="863"/>
      <c r="AB227" s="863"/>
      <c r="AC227" s="863"/>
      <c r="AD227" s="863"/>
      <c r="AE227" s="863"/>
      <c r="AF227" s="863"/>
      <c r="AG227" s="863"/>
      <c r="AH227" s="863"/>
      <c r="AI227" s="864"/>
      <c r="AJ227" s="606" t="str">
        <f>AJ79</f>
        <v>○</v>
      </c>
      <c r="AK227" s="240"/>
      <c r="AL227" s="241"/>
      <c r="AM227" s="241"/>
      <c r="AN227" s="241"/>
      <c r="AO227" s="241"/>
      <c r="AP227" s="241"/>
      <c r="AQ227" s="241"/>
      <c r="AR227" s="241"/>
      <c r="AS227" s="241"/>
      <c r="AT227" s="270"/>
      <c r="AU227" s="241"/>
      <c r="AV227" s="241"/>
      <c r="AW227" s="241"/>
      <c r="AX227" s="240"/>
      <c r="AY227" s="240"/>
      <c r="AZ227" s="240"/>
    </row>
    <row r="228" spans="1:52" x14ac:dyDescent="0.15">
      <c r="AJ228" s="240"/>
    </row>
    <row r="229" spans="1:52" x14ac:dyDescent="0.15">
      <c r="A229" s="780" t="s">
        <v>330</v>
      </c>
      <c r="B229" s="780"/>
      <c r="C229" s="780"/>
      <c r="D229" s="780"/>
      <c r="E229" s="780"/>
      <c r="F229" s="780"/>
      <c r="G229" s="780"/>
      <c r="H229" s="780"/>
      <c r="I229" s="780"/>
      <c r="J229" s="780"/>
      <c r="K229" s="780"/>
      <c r="L229" s="780"/>
      <c r="M229" s="780"/>
      <c r="N229" s="780"/>
      <c r="O229" s="780"/>
      <c r="P229" s="780"/>
      <c r="Q229" s="780"/>
      <c r="R229" s="780"/>
      <c r="S229" s="780"/>
      <c r="T229" s="780"/>
      <c r="U229" s="780"/>
      <c r="V229" s="780"/>
      <c r="W229" s="780"/>
      <c r="X229" s="780"/>
      <c r="Y229" s="780"/>
      <c r="Z229" s="780"/>
      <c r="AA229" s="780"/>
      <c r="AB229" s="780"/>
      <c r="AC229" s="780"/>
      <c r="AD229" s="780"/>
      <c r="AE229" s="780"/>
      <c r="AF229" s="780"/>
      <c r="AG229" s="780"/>
      <c r="AH229" s="780"/>
      <c r="AI229" s="780"/>
      <c r="AJ229" s="780"/>
    </row>
    <row r="230" spans="1:52" x14ac:dyDescent="0.15">
      <c r="A230" s="825" t="s">
        <v>447</v>
      </c>
      <c r="B230" s="815" t="s">
        <v>460</v>
      </c>
      <c r="C230" s="815"/>
      <c r="D230" s="815"/>
      <c r="E230" s="815"/>
      <c r="F230" s="815"/>
      <c r="G230" s="815"/>
      <c r="H230" s="815"/>
      <c r="I230" s="815"/>
      <c r="J230" s="815"/>
      <c r="K230" s="815"/>
      <c r="L230" s="815"/>
      <c r="M230" s="815"/>
      <c r="N230" s="815"/>
      <c r="O230" s="815"/>
      <c r="P230" s="815"/>
      <c r="Q230" s="815"/>
      <c r="R230" s="815"/>
      <c r="S230" s="815"/>
      <c r="T230" s="815"/>
      <c r="U230" s="815"/>
      <c r="V230" s="815"/>
      <c r="W230" s="815"/>
      <c r="X230" s="815"/>
      <c r="Y230" s="815"/>
      <c r="Z230" s="815"/>
      <c r="AA230" s="815"/>
      <c r="AB230" s="815"/>
      <c r="AC230" s="815"/>
      <c r="AD230" s="815"/>
      <c r="AE230" s="815"/>
      <c r="AF230" s="815"/>
      <c r="AG230" s="815"/>
      <c r="AH230" s="815"/>
      <c r="AI230" s="816"/>
      <c r="AJ230" s="606" t="str">
        <f>AJ99</f>
        <v>○</v>
      </c>
    </row>
    <row r="231" spans="1:52" x14ac:dyDescent="0.15">
      <c r="A231" s="823"/>
      <c r="B231" s="813" t="s">
        <v>461</v>
      </c>
      <c r="C231" s="813"/>
      <c r="D231" s="813"/>
      <c r="E231" s="813"/>
      <c r="F231" s="813"/>
      <c r="G231" s="813"/>
      <c r="H231" s="813"/>
      <c r="I231" s="813"/>
      <c r="J231" s="813"/>
      <c r="K231" s="813"/>
      <c r="L231" s="813"/>
      <c r="M231" s="813"/>
      <c r="N231" s="813"/>
      <c r="O231" s="813"/>
      <c r="P231" s="813"/>
      <c r="Q231" s="813"/>
      <c r="R231" s="813"/>
      <c r="S231" s="813"/>
      <c r="T231" s="813"/>
      <c r="U231" s="813"/>
      <c r="V231" s="813"/>
      <c r="W231" s="813"/>
      <c r="X231" s="813"/>
      <c r="Y231" s="813"/>
      <c r="Z231" s="813"/>
      <c r="AA231" s="813"/>
      <c r="AB231" s="813"/>
      <c r="AC231" s="813"/>
      <c r="AD231" s="813"/>
      <c r="AE231" s="813"/>
      <c r="AF231" s="813"/>
      <c r="AG231" s="813"/>
      <c r="AH231" s="813"/>
      <c r="AI231" s="814"/>
      <c r="AJ231" s="606" t="str">
        <f>AJ100</f>
        <v>○</v>
      </c>
    </row>
    <row r="232" spans="1:52" x14ac:dyDescent="0.15">
      <c r="A232" s="823"/>
      <c r="B232" s="813" t="s">
        <v>452</v>
      </c>
      <c r="C232" s="813"/>
      <c r="D232" s="813"/>
      <c r="E232" s="813"/>
      <c r="F232" s="813"/>
      <c r="G232" s="813"/>
      <c r="H232" s="813"/>
      <c r="I232" s="813"/>
      <c r="J232" s="813"/>
      <c r="K232" s="813"/>
      <c r="L232" s="813"/>
      <c r="M232" s="813"/>
      <c r="N232" s="813"/>
      <c r="O232" s="813"/>
      <c r="P232" s="813"/>
      <c r="Q232" s="813"/>
      <c r="R232" s="813"/>
      <c r="S232" s="813"/>
      <c r="T232" s="813"/>
      <c r="U232" s="813"/>
      <c r="V232" s="813"/>
      <c r="W232" s="813"/>
      <c r="X232" s="813"/>
      <c r="Y232" s="813"/>
      <c r="Z232" s="813"/>
      <c r="AA232" s="813"/>
      <c r="AB232" s="813"/>
      <c r="AC232" s="813"/>
      <c r="AD232" s="813"/>
      <c r="AE232" s="813"/>
      <c r="AF232" s="813"/>
      <c r="AG232" s="813"/>
      <c r="AH232" s="813"/>
      <c r="AI232" s="814"/>
      <c r="AJ232" s="606" t="str">
        <f>AJ97</f>
        <v>○</v>
      </c>
    </row>
    <row r="233" spans="1:52" x14ac:dyDescent="0.15">
      <c r="A233" s="823"/>
      <c r="B233" s="813" t="s">
        <v>453</v>
      </c>
      <c r="C233" s="813"/>
      <c r="D233" s="813"/>
      <c r="E233" s="813"/>
      <c r="F233" s="813"/>
      <c r="G233" s="813"/>
      <c r="H233" s="813"/>
      <c r="I233" s="813"/>
      <c r="J233" s="813"/>
      <c r="K233" s="813"/>
      <c r="L233" s="813"/>
      <c r="M233" s="813"/>
      <c r="N233" s="813"/>
      <c r="O233" s="813"/>
      <c r="P233" s="813"/>
      <c r="Q233" s="813"/>
      <c r="R233" s="813"/>
      <c r="S233" s="813"/>
      <c r="T233" s="813"/>
      <c r="U233" s="813"/>
      <c r="V233" s="813"/>
      <c r="W233" s="813"/>
      <c r="X233" s="813"/>
      <c r="Y233" s="813"/>
      <c r="Z233" s="813"/>
      <c r="AA233" s="813"/>
      <c r="AB233" s="813"/>
      <c r="AC233" s="813"/>
      <c r="AD233" s="813"/>
      <c r="AE233" s="813"/>
      <c r="AF233" s="813"/>
      <c r="AG233" s="813"/>
      <c r="AH233" s="813"/>
      <c r="AI233" s="814"/>
      <c r="AJ233" s="606" t="str">
        <f>AF104</f>
        <v>○</v>
      </c>
    </row>
    <row r="234" spans="1:52" ht="28.5" customHeight="1" x14ac:dyDescent="0.15">
      <c r="A234" s="823"/>
      <c r="B234" s="1152" t="s">
        <v>491</v>
      </c>
      <c r="C234" s="1152"/>
      <c r="D234" s="1152"/>
      <c r="E234" s="1152"/>
      <c r="F234" s="1152"/>
      <c r="G234" s="1152"/>
      <c r="H234" s="1152"/>
      <c r="I234" s="1152"/>
      <c r="J234" s="1152"/>
      <c r="K234" s="1152"/>
      <c r="L234" s="1152"/>
      <c r="M234" s="1152"/>
      <c r="N234" s="1152"/>
      <c r="O234" s="1152"/>
      <c r="P234" s="1152"/>
      <c r="Q234" s="1152"/>
      <c r="R234" s="1152"/>
      <c r="S234" s="1152"/>
      <c r="T234" s="1152"/>
      <c r="U234" s="1152"/>
      <c r="V234" s="1152"/>
      <c r="W234" s="1152"/>
      <c r="X234" s="1152"/>
      <c r="Y234" s="1152"/>
      <c r="Z234" s="1152"/>
      <c r="AA234" s="1152"/>
      <c r="AB234" s="1152"/>
      <c r="AC234" s="1152"/>
      <c r="AD234" s="1152"/>
      <c r="AE234" s="1152"/>
      <c r="AF234" s="1152"/>
      <c r="AG234" s="1152"/>
      <c r="AH234" s="1152"/>
      <c r="AI234" s="1153"/>
      <c r="AJ234" s="606" t="str">
        <f>AF105</f>
        <v>○</v>
      </c>
    </row>
    <row r="235" spans="1:52" x14ac:dyDescent="0.15">
      <c r="A235" s="1168" t="s">
        <v>441</v>
      </c>
      <c r="B235" s="813" t="s">
        <v>446</v>
      </c>
      <c r="C235" s="813"/>
      <c r="D235" s="813"/>
      <c r="E235" s="813"/>
      <c r="F235" s="813"/>
      <c r="G235" s="813"/>
      <c r="H235" s="813"/>
      <c r="I235" s="813"/>
      <c r="J235" s="813"/>
      <c r="K235" s="813"/>
      <c r="L235" s="813"/>
      <c r="M235" s="813"/>
      <c r="N235" s="813"/>
      <c r="O235" s="813"/>
      <c r="P235" s="813"/>
      <c r="Q235" s="813"/>
      <c r="R235" s="813"/>
      <c r="S235" s="813"/>
      <c r="T235" s="813"/>
      <c r="U235" s="813"/>
      <c r="V235" s="813"/>
      <c r="W235" s="813"/>
      <c r="X235" s="813"/>
      <c r="Y235" s="813"/>
      <c r="Z235" s="813"/>
      <c r="AA235" s="813"/>
      <c r="AB235" s="813"/>
      <c r="AC235" s="813"/>
      <c r="AD235" s="813"/>
      <c r="AE235" s="813"/>
      <c r="AF235" s="813"/>
      <c r="AG235" s="813"/>
      <c r="AH235" s="813"/>
      <c r="AI235" s="814"/>
      <c r="AJ235" s="606" t="str">
        <f>AJ115</f>
        <v>○</v>
      </c>
    </row>
    <row r="236" spans="1:52" x14ac:dyDescent="0.15">
      <c r="A236" s="823"/>
      <c r="B236" s="813" t="s">
        <v>454</v>
      </c>
      <c r="C236" s="813"/>
      <c r="D236" s="813"/>
      <c r="E236" s="813"/>
      <c r="F236" s="813"/>
      <c r="G236" s="813"/>
      <c r="H236" s="813"/>
      <c r="I236" s="813"/>
      <c r="J236" s="813"/>
      <c r="K236" s="813"/>
      <c r="L236" s="813"/>
      <c r="M236" s="813"/>
      <c r="N236" s="813"/>
      <c r="O236" s="813"/>
      <c r="P236" s="813"/>
      <c r="Q236" s="813"/>
      <c r="R236" s="813"/>
      <c r="S236" s="813"/>
      <c r="T236" s="813"/>
      <c r="U236" s="813"/>
      <c r="V236" s="813"/>
      <c r="W236" s="813"/>
      <c r="X236" s="813"/>
      <c r="Y236" s="813"/>
      <c r="Z236" s="813"/>
      <c r="AA236" s="813"/>
      <c r="AB236" s="813"/>
      <c r="AC236" s="813"/>
      <c r="AD236" s="813"/>
      <c r="AE236" s="813"/>
      <c r="AF236" s="813"/>
      <c r="AG236" s="813"/>
      <c r="AH236" s="813"/>
      <c r="AI236" s="814"/>
      <c r="AJ236" s="606" t="str">
        <f>AJ117</f>
        <v/>
      </c>
    </row>
    <row r="237" spans="1:52" ht="15.75" customHeight="1" x14ac:dyDescent="0.15">
      <c r="A237" s="607" t="s">
        <v>443</v>
      </c>
      <c r="B237" s="818" t="s">
        <v>455</v>
      </c>
      <c r="C237" s="818"/>
      <c r="D237" s="818"/>
      <c r="E237" s="818"/>
      <c r="F237" s="818"/>
      <c r="G237" s="818"/>
      <c r="H237" s="818"/>
      <c r="I237" s="818"/>
      <c r="J237" s="818"/>
      <c r="K237" s="818"/>
      <c r="L237" s="818"/>
      <c r="M237" s="818"/>
      <c r="N237" s="818"/>
      <c r="O237" s="818"/>
      <c r="P237" s="818"/>
      <c r="Q237" s="818"/>
      <c r="R237" s="818"/>
      <c r="S237" s="818"/>
      <c r="T237" s="818"/>
      <c r="U237" s="818"/>
      <c r="V237" s="818"/>
      <c r="W237" s="818"/>
      <c r="X237" s="818"/>
      <c r="Y237" s="818"/>
      <c r="Z237" s="818"/>
      <c r="AA237" s="818"/>
      <c r="AB237" s="818"/>
      <c r="AC237" s="818"/>
      <c r="AD237" s="818"/>
      <c r="AE237" s="818"/>
      <c r="AF237" s="818"/>
      <c r="AG237" s="818"/>
      <c r="AH237" s="818"/>
      <c r="AI237" s="819"/>
      <c r="AJ237" s="606" t="str">
        <f>AJ126</f>
        <v>○</v>
      </c>
    </row>
    <row r="239" spans="1:52" x14ac:dyDescent="0.15">
      <c r="A239" s="780" t="s">
        <v>331</v>
      </c>
      <c r="B239" s="780"/>
      <c r="C239" s="780"/>
      <c r="D239" s="780"/>
      <c r="E239" s="780"/>
      <c r="F239" s="780"/>
      <c r="G239" s="780"/>
      <c r="H239" s="780"/>
      <c r="I239" s="780"/>
      <c r="J239" s="780"/>
      <c r="K239" s="780"/>
      <c r="L239" s="780"/>
      <c r="M239" s="780"/>
      <c r="N239" s="780"/>
      <c r="O239" s="780"/>
      <c r="P239" s="780"/>
      <c r="Q239" s="780"/>
      <c r="R239" s="780"/>
      <c r="S239" s="780"/>
      <c r="T239" s="780"/>
      <c r="U239" s="780"/>
      <c r="V239" s="780"/>
      <c r="W239" s="780"/>
      <c r="X239" s="780"/>
      <c r="Y239" s="780"/>
      <c r="Z239" s="780"/>
      <c r="AA239" s="780"/>
      <c r="AB239" s="780"/>
      <c r="AC239" s="780"/>
      <c r="AD239" s="780"/>
      <c r="AE239" s="780"/>
      <c r="AF239" s="780"/>
      <c r="AG239" s="780"/>
      <c r="AH239" s="780"/>
      <c r="AI239" s="780"/>
      <c r="AJ239" s="780"/>
    </row>
    <row r="240" spans="1:52" ht="26.25" customHeight="1" x14ac:dyDescent="0.15">
      <c r="A240" s="1175" t="s">
        <v>447</v>
      </c>
      <c r="B240" s="1169" t="s">
        <v>457</v>
      </c>
      <c r="C240" s="1169"/>
      <c r="D240" s="1169"/>
      <c r="E240" s="1169"/>
      <c r="F240" s="1169"/>
      <c r="G240" s="1169"/>
      <c r="H240" s="1169"/>
      <c r="I240" s="1169"/>
      <c r="J240" s="1169"/>
      <c r="K240" s="1169"/>
      <c r="L240" s="1169"/>
      <c r="M240" s="1169"/>
      <c r="N240" s="1169"/>
      <c r="O240" s="1169"/>
      <c r="P240" s="1169"/>
      <c r="Q240" s="1169"/>
      <c r="R240" s="1169"/>
      <c r="S240" s="1169"/>
      <c r="T240" s="1169"/>
      <c r="U240" s="1169"/>
      <c r="V240" s="1169"/>
      <c r="W240" s="1169"/>
      <c r="X240" s="1169"/>
      <c r="Y240" s="1169"/>
      <c r="Z240" s="1169"/>
      <c r="AA240" s="1169"/>
      <c r="AB240" s="1169"/>
      <c r="AC240" s="1169"/>
      <c r="AD240" s="1169"/>
      <c r="AE240" s="1169"/>
      <c r="AF240" s="1169"/>
      <c r="AG240" s="1169"/>
      <c r="AH240" s="1169"/>
      <c r="AI240" s="1170"/>
      <c r="AJ240" s="606" t="str">
        <f>AF140</f>
        <v>○</v>
      </c>
    </row>
    <row r="241" spans="1:36" ht="27" customHeight="1" x14ac:dyDescent="0.15">
      <c r="A241" s="1176"/>
      <c r="B241" s="1171" t="s">
        <v>456</v>
      </c>
      <c r="C241" s="1171"/>
      <c r="D241" s="1171"/>
      <c r="E241" s="1171"/>
      <c r="F241" s="1171"/>
      <c r="G241" s="1171"/>
      <c r="H241" s="1171"/>
      <c r="I241" s="1171"/>
      <c r="J241" s="1171"/>
      <c r="K241" s="1171"/>
      <c r="L241" s="1171"/>
      <c r="M241" s="1171"/>
      <c r="N241" s="1171"/>
      <c r="O241" s="1171"/>
      <c r="P241" s="1171"/>
      <c r="Q241" s="1171"/>
      <c r="R241" s="1171"/>
      <c r="S241" s="1171"/>
      <c r="T241" s="1171"/>
      <c r="U241" s="1171"/>
      <c r="V241" s="1171"/>
      <c r="W241" s="1171"/>
      <c r="X241" s="1171"/>
      <c r="Y241" s="1171"/>
      <c r="Z241" s="1171"/>
      <c r="AA241" s="1171"/>
      <c r="AB241" s="1171"/>
      <c r="AC241" s="1171"/>
      <c r="AD241" s="1171"/>
      <c r="AE241" s="1171"/>
      <c r="AF241" s="1171"/>
      <c r="AG241" s="1171"/>
      <c r="AH241" s="1171"/>
      <c r="AI241" s="1172"/>
      <c r="AJ241" s="606" t="str">
        <f>AF143</f>
        <v>○</v>
      </c>
    </row>
    <row r="242" spans="1:36" x14ac:dyDescent="0.15">
      <c r="A242" s="609" t="s">
        <v>441</v>
      </c>
      <c r="B242" s="1173" t="s">
        <v>446</v>
      </c>
      <c r="C242" s="1173"/>
      <c r="D242" s="1173"/>
      <c r="E242" s="1173"/>
      <c r="F242" s="1173"/>
      <c r="G242" s="1173"/>
      <c r="H242" s="1173"/>
      <c r="I242" s="1173"/>
      <c r="J242" s="1173"/>
      <c r="K242" s="1173"/>
      <c r="L242" s="1173"/>
      <c r="M242" s="1173"/>
      <c r="N242" s="1173"/>
      <c r="O242" s="1173"/>
      <c r="P242" s="1173"/>
      <c r="Q242" s="1173"/>
      <c r="R242" s="1173"/>
      <c r="S242" s="1173"/>
      <c r="T242" s="1173"/>
      <c r="U242" s="1173"/>
      <c r="V242" s="1173"/>
      <c r="W242" s="1173"/>
      <c r="X242" s="1173"/>
      <c r="Y242" s="1173"/>
      <c r="Z242" s="1173"/>
      <c r="AA242" s="1173"/>
      <c r="AB242" s="1173"/>
      <c r="AC242" s="1173"/>
      <c r="AD242" s="1173"/>
      <c r="AE242" s="1173"/>
      <c r="AF242" s="1173"/>
      <c r="AG242" s="1173"/>
      <c r="AH242" s="1173"/>
      <c r="AI242" s="1174"/>
      <c r="AJ242" s="606" t="str">
        <f>AJ148</f>
        <v>○</v>
      </c>
    </row>
    <row r="244" spans="1:36" x14ac:dyDescent="0.15">
      <c r="A244" s="780" t="s">
        <v>343</v>
      </c>
      <c r="B244" s="780"/>
      <c r="C244" s="780"/>
      <c r="D244" s="780"/>
      <c r="E244" s="780"/>
      <c r="F244" s="780"/>
      <c r="G244" s="780"/>
      <c r="H244" s="780"/>
      <c r="I244" s="780"/>
      <c r="J244" s="780"/>
      <c r="K244" s="780"/>
      <c r="L244" s="780"/>
      <c r="M244" s="780"/>
      <c r="N244" s="780"/>
      <c r="O244" s="780"/>
      <c r="P244" s="780"/>
      <c r="Q244" s="780"/>
      <c r="R244" s="780"/>
      <c r="S244" s="780"/>
      <c r="T244" s="780"/>
      <c r="U244" s="780"/>
      <c r="V244" s="780"/>
      <c r="W244" s="780"/>
      <c r="X244" s="780"/>
      <c r="Y244" s="780"/>
      <c r="Z244" s="780"/>
      <c r="AA244" s="780"/>
      <c r="AB244" s="780"/>
      <c r="AC244" s="780"/>
      <c r="AD244" s="780"/>
      <c r="AE244" s="780"/>
      <c r="AF244" s="780"/>
      <c r="AG244" s="780"/>
      <c r="AH244" s="780"/>
      <c r="AI244" s="780"/>
      <c r="AJ244" s="780"/>
    </row>
    <row r="245" spans="1:36" ht="27" customHeight="1" x14ac:dyDescent="0.15">
      <c r="A245" s="610"/>
      <c r="B245" s="828" t="s">
        <v>459</v>
      </c>
      <c r="C245" s="828"/>
      <c r="D245" s="828"/>
      <c r="E245" s="828"/>
      <c r="F245" s="828"/>
      <c r="G245" s="828"/>
      <c r="H245" s="828"/>
      <c r="I245" s="828"/>
      <c r="J245" s="828"/>
      <c r="K245" s="828"/>
      <c r="L245" s="828"/>
      <c r="M245" s="828"/>
      <c r="N245" s="828"/>
      <c r="O245" s="828"/>
      <c r="P245" s="828"/>
      <c r="Q245" s="828"/>
      <c r="R245" s="828"/>
      <c r="S245" s="828"/>
      <c r="T245" s="828"/>
      <c r="U245" s="828"/>
      <c r="V245" s="828"/>
      <c r="W245" s="828"/>
      <c r="X245" s="828"/>
      <c r="Y245" s="828"/>
      <c r="Z245" s="828"/>
      <c r="AA245" s="828"/>
      <c r="AB245" s="828"/>
      <c r="AC245" s="828"/>
      <c r="AD245" s="828"/>
      <c r="AE245" s="828"/>
      <c r="AF245" s="828"/>
      <c r="AG245" s="828"/>
      <c r="AH245" s="828"/>
      <c r="AI245" s="829"/>
      <c r="AJ245" s="606" t="str">
        <f>AJ164</f>
        <v>○</v>
      </c>
    </row>
    <row r="247" spans="1:36" x14ac:dyDescent="0.15">
      <c r="A247" s="780" t="s">
        <v>290</v>
      </c>
      <c r="B247" s="780"/>
      <c r="C247" s="780"/>
      <c r="D247" s="780"/>
      <c r="E247" s="780"/>
      <c r="F247" s="780"/>
      <c r="G247" s="780"/>
      <c r="H247" s="780"/>
      <c r="I247" s="780"/>
      <c r="J247" s="780"/>
      <c r="K247" s="780"/>
      <c r="L247" s="780"/>
      <c r="M247" s="780"/>
      <c r="N247" s="780"/>
      <c r="O247" s="780"/>
      <c r="P247" s="780"/>
      <c r="Q247" s="780"/>
      <c r="R247" s="780"/>
      <c r="S247" s="780"/>
      <c r="T247" s="780"/>
      <c r="U247" s="780"/>
      <c r="V247" s="780"/>
      <c r="W247" s="780"/>
      <c r="X247" s="780"/>
      <c r="Y247" s="780"/>
      <c r="Z247" s="780"/>
      <c r="AA247" s="780"/>
      <c r="AB247" s="780"/>
      <c r="AC247" s="780"/>
      <c r="AD247" s="780"/>
      <c r="AE247" s="780"/>
      <c r="AF247" s="780"/>
      <c r="AG247" s="780"/>
      <c r="AH247" s="780"/>
      <c r="AI247" s="780"/>
      <c r="AJ247" s="780"/>
    </row>
    <row r="248" spans="1:36" ht="13.5" customHeight="1" x14ac:dyDescent="0.15">
      <c r="A248" s="610"/>
      <c r="B248" s="828" t="s">
        <v>458</v>
      </c>
      <c r="C248" s="828"/>
      <c r="D248" s="828"/>
      <c r="E248" s="828"/>
      <c r="F248" s="828"/>
      <c r="G248" s="828"/>
      <c r="H248" s="828"/>
      <c r="I248" s="828"/>
      <c r="J248" s="828"/>
      <c r="K248" s="828"/>
      <c r="L248" s="828"/>
      <c r="M248" s="828"/>
      <c r="N248" s="828"/>
      <c r="O248" s="828"/>
      <c r="P248" s="828"/>
      <c r="Q248" s="828"/>
      <c r="R248" s="828"/>
      <c r="S248" s="828"/>
      <c r="T248" s="828"/>
      <c r="U248" s="828"/>
      <c r="V248" s="828"/>
      <c r="W248" s="828"/>
      <c r="X248" s="828"/>
      <c r="Y248" s="828"/>
      <c r="Z248" s="828"/>
      <c r="AA248" s="828"/>
      <c r="AB248" s="828"/>
      <c r="AC248" s="828"/>
      <c r="AD248" s="828"/>
      <c r="AE248" s="828"/>
      <c r="AF248" s="828"/>
      <c r="AG248" s="828"/>
      <c r="AH248" s="828"/>
      <c r="AI248" s="829"/>
      <c r="AJ248" s="606" t="str">
        <f>AJ194</f>
        <v>○</v>
      </c>
    </row>
    <row r="264" spans="1:52" x14ac:dyDescent="0.15">
      <c r="AM264" s="587"/>
      <c r="AN264" s="587"/>
      <c r="AO264" s="587"/>
      <c r="AP264" s="587"/>
      <c r="AQ264" s="587"/>
      <c r="AR264" s="587"/>
      <c r="AS264" s="587"/>
      <c r="AT264" s="587"/>
      <c r="AU264" s="587"/>
      <c r="AV264" s="587"/>
      <c r="AW264" s="587"/>
      <c r="AX264" s="611"/>
      <c r="AY264" s="611"/>
      <c r="AZ264" s="611"/>
    </row>
    <row r="265" spans="1:52" s="611" customFormat="1" x14ac:dyDescent="0.15">
      <c r="A265" s="240"/>
      <c r="B265" s="240"/>
      <c r="C265" s="240"/>
      <c r="D265" s="240"/>
      <c r="E265" s="240"/>
      <c r="F265" s="240"/>
      <c r="G265" s="240"/>
      <c r="H265" s="240"/>
      <c r="I265" s="240"/>
      <c r="J265" s="240"/>
      <c r="K265" s="240"/>
      <c r="L265" s="240"/>
      <c r="M265" s="240"/>
      <c r="N265" s="240"/>
      <c r="O265" s="240"/>
      <c r="P265" s="240"/>
      <c r="Q265" s="240"/>
      <c r="R265" s="240"/>
      <c r="S265" s="240"/>
      <c r="T265" s="240"/>
      <c r="U265" s="240"/>
      <c r="V265" s="240"/>
      <c r="W265" s="240"/>
      <c r="X265" s="240"/>
      <c r="Y265" s="240"/>
      <c r="Z265" s="240"/>
      <c r="AA265" s="240"/>
      <c r="AB265" s="240"/>
      <c r="AC265" s="240"/>
      <c r="AD265" s="240"/>
      <c r="AE265" s="240"/>
      <c r="AF265" s="240"/>
      <c r="AG265" s="240"/>
      <c r="AH265" s="240"/>
      <c r="AI265" s="240"/>
      <c r="AJ265" s="274"/>
      <c r="AK265" s="240"/>
      <c r="AL265" s="241"/>
      <c r="AM265" s="587"/>
      <c r="AN265" s="587"/>
      <c r="AO265" s="587"/>
      <c r="AP265" s="587"/>
      <c r="AQ265" s="587"/>
      <c r="AR265" s="587"/>
      <c r="AS265" s="587"/>
      <c r="AT265" s="587"/>
      <c r="AU265" s="587"/>
      <c r="AV265" s="587"/>
      <c r="AW265" s="587"/>
    </row>
    <row r="266" spans="1:52" s="611" customFormat="1" x14ac:dyDescent="0.15">
      <c r="A266" s="240"/>
      <c r="B266" s="240"/>
      <c r="C266" s="240"/>
      <c r="D266" s="240"/>
      <c r="E266" s="240"/>
      <c r="F266" s="240"/>
      <c r="G266" s="240"/>
      <c r="H266" s="240"/>
      <c r="I266" s="240"/>
      <c r="J266" s="240"/>
      <c r="K266" s="240"/>
      <c r="L266" s="240"/>
      <c r="M266" s="240"/>
      <c r="N266" s="240"/>
      <c r="O266" s="240"/>
      <c r="P266" s="240"/>
      <c r="Q266" s="240"/>
      <c r="R266" s="240"/>
      <c r="S266" s="240"/>
      <c r="T266" s="240"/>
      <c r="U266" s="240"/>
      <c r="V266" s="240"/>
      <c r="W266" s="240"/>
      <c r="X266" s="240"/>
      <c r="Y266" s="240"/>
      <c r="Z266" s="240"/>
      <c r="AA266" s="240"/>
      <c r="AB266" s="240"/>
      <c r="AC266" s="240"/>
      <c r="AD266" s="240"/>
      <c r="AE266" s="240"/>
      <c r="AF266" s="240"/>
      <c r="AG266" s="240"/>
      <c r="AH266" s="240"/>
      <c r="AI266" s="240"/>
      <c r="AJ266" s="274"/>
      <c r="AK266" s="240"/>
      <c r="AL266" s="241"/>
      <c r="AM266" s="587"/>
      <c r="AN266" s="587"/>
      <c r="AO266" s="587"/>
      <c r="AP266" s="587"/>
      <c r="AQ266" s="587"/>
      <c r="AR266" s="587"/>
      <c r="AS266" s="587"/>
      <c r="AT266" s="587"/>
      <c r="AU266" s="587"/>
      <c r="AV266" s="587"/>
      <c r="AW266" s="587"/>
    </row>
    <row r="267" spans="1:52" s="611" customFormat="1" x14ac:dyDescent="0.15">
      <c r="A267" s="240"/>
      <c r="B267" s="240"/>
      <c r="C267" s="240"/>
      <c r="D267" s="240"/>
      <c r="E267" s="240"/>
      <c r="F267" s="240"/>
      <c r="G267" s="240"/>
      <c r="H267" s="240"/>
      <c r="I267" s="240"/>
      <c r="J267" s="240"/>
      <c r="K267" s="240"/>
      <c r="L267" s="240"/>
      <c r="M267" s="240"/>
      <c r="N267" s="240"/>
      <c r="O267" s="240"/>
      <c r="P267" s="240"/>
      <c r="Q267" s="240"/>
      <c r="R267" s="240"/>
      <c r="S267" s="240"/>
      <c r="T267" s="240"/>
      <c r="U267" s="240"/>
      <c r="V267" s="240"/>
      <c r="W267" s="240"/>
      <c r="X267" s="240"/>
      <c r="Y267" s="240"/>
      <c r="Z267" s="240"/>
      <c r="AA267" s="240"/>
      <c r="AB267" s="240"/>
      <c r="AC267" s="240"/>
      <c r="AD267" s="240"/>
      <c r="AE267" s="240"/>
      <c r="AF267" s="240"/>
      <c r="AG267" s="240"/>
      <c r="AH267" s="240"/>
      <c r="AI267" s="240"/>
      <c r="AJ267" s="274"/>
      <c r="AK267" s="240"/>
      <c r="AL267" s="241"/>
      <c r="AM267" s="241"/>
      <c r="AN267" s="241"/>
      <c r="AO267" s="241"/>
      <c r="AP267" s="241"/>
      <c r="AQ267" s="241"/>
      <c r="AR267" s="241"/>
      <c r="AS267" s="241"/>
      <c r="AT267" s="241"/>
      <c r="AU267" s="241"/>
      <c r="AV267" s="241"/>
      <c r="AW267" s="241"/>
      <c r="AX267" s="240"/>
      <c r="AY267" s="240"/>
      <c r="AZ267" s="240"/>
    </row>
  </sheetData>
  <sheetProtection sheet="1" objects="1" scenarios="1" formatCells="0" formatColumns="0" formatRows="0" sort="0" autoFilter="0"/>
  <mergeCells count="313">
    <mergeCell ref="A235:A236"/>
    <mergeCell ref="B240:AI240"/>
    <mergeCell ref="B241:AI241"/>
    <mergeCell ref="B242:AI242"/>
    <mergeCell ref="A240:A241"/>
    <mergeCell ref="A149:D150"/>
    <mergeCell ref="L156:M156"/>
    <mergeCell ref="E149:H149"/>
    <mergeCell ref="B207:AH207"/>
    <mergeCell ref="F181:AI181"/>
    <mergeCell ref="F185:AJ185"/>
    <mergeCell ref="F174:AI174"/>
    <mergeCell ref="F176:AI176"/>
    <mergeCell ref="F179:AI179"/>
    <mergeCell ref="F180:AJ180"/>
    <mergeCell ref="X210:Y210"/>
    <mergeCell ref="Z210:AH210"/>
    <mergeCell ref="AI210:AJ210"/>
    <mergeCell ref="Q156:R156"/>
    <mergeCell ref="A151:D156"/>
    <mergeCell ref="E154:AJ154"/>
    <mergeCell ref="X152:AI152"/>
    <mergeCell ref="F171:AI171"/>
    <mergeCell ref="Y201:AJ201"/>
    <mergeCell ref="AL148:AV149"/>
    <mergeCell ref="W118:X118"/>
    <mergeCell ref="P118:U118"/>
    <mergeCell ref="F118:H118"/>
    <mergeCell ref="J118:N118"/>
    <mergeCell ref="A119:D124"/>
    <mergeCell ref="A142:B144"/>
    <mergeCell ref="AL140:AV140"/>
    <mergeCell ref="AL143:AV143"/>
    <mergeCell ref="R148:S148"/>
    <mergeCell ref="Z148:AA148"/>
    <mergeCell ref="Y103:AC103"/>
    <mergeCell ref="B103:R103"/>
    <mergeCell ref="B248:AI248"/>
    <mergeCell ref="K15:T15"/>
    <mergeCell ref="U15:X15"/>
    <mergeCell ref="Y15:AJ15"/>
    <mergeCell ref="B234:AI234"/>
    <mergeCell ref="B235:AI235"/>
    <mergeCell ref="B236:AI236"/>
    <mergeCell ref="B237:AI237"/>
    <mergeCell ref="C80:AJ80"/>
    <mergeCell ref="M74:AJ74"/>
    <mergeCell ref="F168:AI168"/>
    <mergeCell ref="Y194:AI194"/>
    <mergeCell ref="F172:AJ172"/>
    <mergeCell ref="A148:D148"/>
    <mergeCell ref="Y198:AJ198"/>
    <mergeCell ref="W37:AB37"/>
    <mergeCell ref="S98:W98"/>
    <mergeCell ref="Y98:AC98"/>
    <mergeCell ref="S101:W101"/>
    <mergeCell ref="Y101:AC101"/>
    <mergeCell ref="AE101:AI101"/>
    <mergeCell ref="B101:R101"/>
    <mergeCell ref="AL194:AV197"/>
    <mergeCell ref="AL48:AV48"/>
    <mergeCell ref="E122:AJ122"/>
    <mergeCell ref="A118:D118"/>
    <mergeCell ref="Y196:AJ196"/>
    <mergeCell ref="Y197:AJ197"/>
    <mergeCell ref="AL104:AV104"/>
    <mergeCell ref="AL105:AV106"/>
    <mergeCell ref="AL114:AV114"/>
    <mergeCell ref="F128:AJ128"/>
    <mergeCell ref="F129:AJ129"/>
    <mergeCell ref="H115:I115"/>
    <mergeCell ref="K115:L115"/>
    <mergeCell ref="U115:V115"/>
    <mergeCell ref="AL117:AV117"/>
    <mergeCell ref="E164:AI164"/>
    <mergeCell ref="AL164:AV166"/>
    <mergeCell ref="AL126:AV126"/>
    <mergeCell ref="Y195:AJ195"/>
    <mergeCell ref="B104:X104"/>
    <mergeCell ref="B105:X105"/>
    <mergeCell ref="AL65:AV65"/>
    <mergeCell ref="AL134:BU134"/>
    <mergeCell ref="AL70:AV70"/>
    <mergeCell ref="AL36:AV36"/>
    <mergeCell ref="Y105:AC105"/>
    <mergeCell ref="AF105:AF106"/>
    <mergeCell ref="S139:W139"/>
    <mergeCell ref="S140:W140"/>
    <mergeCell ref="S96:X96"/>
    <mergeCell ref="AF102:AH102"/>
    <mergeCell ref="A50:AJ50"/>
    <mergeCell ref="AL99:AV99"/>
    <mergeCell ref="AL100:AV100"/>
    <mergeCell ref="A55:D55"/>
    <mergeCell ref="A56:D61"/>
    <mergeCell ref="L61:N61"/>
    <mergeCell ref="S137:W137"/>
    <mergeCell ref="B106:X106"/>
    <mergeCell ref="B37:C37"/>
    <mergeCell ref="M76:AJ76"/>
    <mergeCell ref="M72:AJ73"/>
    <mergeCell ref="AL53:AV53"/>
    <mergeCell ref="F127:AJ127"/>
    <mergeCell ref="AL79:AV79"/>
    <mergeCell ref="B97:R97"/>
    <mergeCell ref="A129:D130"/>
    <mergeCell ref="P37:U37"/>
    <mergeCell ref="R61:S61"/>
    <mergeCell ref="M82:AJ82"/>
    <mergeCell ref="AE97:AI97"/>
    <mergeCell ref="K72:K74"/>
    <mergeCell ref="K75:K76"/>
    <mergeCell ref="M81:AJ81"/>
    <mergeCell ref="O61:P61"/>
    <mergeCell ref="AH54:AI54"/>
    <mergeCell ref="Z54:AA54"/>
    <mergeCell ref="F111:AI111"/>
    <mergeCell ref="D140:R141"/>
    <mergeCell ref="D143:R144"/>
    <mergeCell ref="Z143:AB143"/>
    <mergeCell ref="A138:AD138"/>
    <mergeCell ref="A115:D115"/>
    <mergeCell ref="AE139:AE141"/>
    <mergeCell ref="Z140:AB140"/>
    <mergeCell ref="L124:M124"/>
    <mergeCell ref="N124:O124"/>
    <mergeCell ref="A116:D117"/>
    <mergeCell ref="I130:X130"/>
    <mergeCell ref="A112:AJ112"/>
    <mergeCell ref="Z115:AA115"/>
    <mergeCell ref="Q124:R124"/>
    <mergeCell ref="AK98:AK99"/>
    <mergeCell ref="AK100:AK101"/>
    <mergeCell ref="A127:D128"/>
    <mergeCell ref="F177:AI177"/>
    <mergeCell ref="F173:AI173"/>
    <mergeCell ref="F182:AI182"/>
    <mergeCell ref="X120:AI120"/>
    <mergeCell ref="F186:AI186"/>
    <mergeCell ref="A169:D172"/>
    <mergeCell ref="N156:O156"/>
    <mergeCell ref="F166:AI166"/>
    <mergeCell ref="A185:D188"/>
    <mergeCell ref="AF150:AI150"/>
    <mergeCell ref="K148:L148"/>
    <mergeCell ref="U148:V148"/>
    <mergeCell ref="S143:W143"/>
    <mergeCell ref="AB144:AC144"/>
    <mergeCell ref="H148:I148"/>
    <mergeCell ref="T141:V141"/>
    <mergeCell ref="S142:W142"/>
    <mergeCell ref="AB141:AC141"/>
    <mergeCell ref="AG140:AG143"/>
    <mergeCell ref="F169:AI169"/>
    <mergeCell ref="AE142:AE144"/>
    <mergeCell ref="Y1:AB1"/>
    <mergeCell ref="AC1:AJ1"/>
    <mergeCell ref="V4:W4"/>
    <mergeCell ref="T102:V102"/>
    <mergeCell ref="Z102:AB102"/>
    <mergeCell ref="AE98:AI98"/>
    <mergeCell ref="Y104:AC104"/>
    <mergeCell ref="P54:Q54"/>
    <mergeCell ref="E116:AJ116"/>
    <mergeCell ref="S53:W53"/>
    <mergeCell ref="B102:R102"/>
    <mergeCell ref="S54:T54"/>
    <mergeCell ref="P33:U33"/>
    <mergeCell ref="B81:B83"/>
    <mergeCell ref="S95:W95"/>
    <mergeCell ref="AD37:AI37"/>
    <mergeCell ref="B38:O38"/>
    <mergeCell ref="P38:U38"/>
    <mergeCell ref="W38:AB38"/>
    <mergeCell ref="C71:AJ71"/>
    <mergeCell ref="R115:S115"/>
    <mergeCell ref="H10:L10"/>
    <mergeCell ref="A14:F14"/>
    <mergeCell ref="A15:F15"/>
    <mergeCell ref="AL97:AV97"/>
    <mergeCell ref="A3:AK3"/>
    <mergeCell ref="B32:C32"/>
    <mergeCell ref="D32:E32"/>
    <mergeCell ref="B33:O33"/>
    <mergeCell ref="P32:U32"/>
    <mergeCell ref="A36:O36"/>
    <mergeCell ref="P36:U36"/>
    <mergeCell ref="W36:AB36"/>
    <mergeCell ref="AD36:AI36"/>
    <mergeCell ref="A31:V31"/>
    <mergeCell ref="A8:F8"/>
    <mergeCell ref="G8:AJ8"/>
    <mergeCell ref="G9:AJ9"/>
    <mergeCell ref="G13:AJ13"/>
    <mergeCell ref="G14:AJ14"/>
    <mergeCell ref="G11:AJ11"/>
    <mergeCell ref="G12:AJ12"/>
    <mergeCell ref="A10:F12"/>
    <mergeCell ref="A13:F13"/>
    <mergeCell ref="G15:J15"/>
    <mergeCell ref="A9:F9"/>
    <mergeCell ref="S97:W97"/>
    <mergeCell ref="Y97:AC97"/>
    <mergeCell ref="Q210:R210"/>
    <mergeCell ref="S210:W210"/>
    <mergeCell ref="B72:B76"/>
    <mergeCell ref="C72:J76"/>
    <mergeCell ref="L72:L74"/>
    <mergeCell ref="D209:E209"/>
    <mergeCell ref="S103:X103"/>
    <mergeCell ref="AE103:AI103"/>
    <mergeCell ref="Y106:AC106"/>
    <mergeCell ref="AG105:AG106"/>
    <mergeCell ref="B200:X200"/>
    <mergeCell ref="A173:D176"/>
    <mergeCell ref="L75:L76"/>
    <mergeCell ref="F187:AI187"/>
    <mergeCell ref="F184:AI184"/>
    <mergeCell ref="F183:AI183"/>
    <mergeCell ref="F188:AI188"/>
    <mergeCell ref="F178:AI178"/>
    <mergeCell ref="A181:D184"/>
    <mergeCell ref="Y200:AJ200"/>
    <mergeCell ref="B198:X198"/>
    <mergeCell ref="T144:V144"/>
    <mergeCell ref="A71:A76"/>
    <mergeCell ref="D110:AI110"/>
    <mergeCell ref="C19:L19"/>
    <mergeCell ref="C48:V48"/>
    <mergeCell ref="A48:B48"/>
    <mergeCell ref="M83:AJ83"/>
    <mergeCell ref="A85:AJ85"/>
    <mergeCell ref="A139:B141"/>
    <mergeCell ref="E121:AJ121"/>
    <mergeCell ref="AD38:AI38"/>
    <mergeCell ref="E59:AJ59"/>
    <mergeCell ref="B27:AJ27"/>
    <mergeCell ref="U65:AF65"/>
    <mergeCell ref="U70:AF70"/>
    <mergeCell ref="B64:AJ64"/>
    <mergeCell ref="X57:AI57"/>
    <mergeCell ref="AD55:AH55"/>
    <mergeCell ref="AD118:AH118"/>
    <mergeCell ref="AA118:AB118"/>
    <mergeCell ref="N19:W19"/>
    <mergeCell ref="Y19:AI19"/>
    <mergeCell ref="AC54:AD54"/>
    <mergeCell ref="B98:R98"/>
    <mergeCell ref="A80:A83"/>
    <mergeCell ref="C81:J83"/>
    <mergeCell ref="D37:E37"/>
    <mergeCell ref="A244:AJ244"/>
    <mergeCell ref="A247:AJ247"/>
    <mergeCell ref="A239:AJ239"/>
    <mergeCell ref="B245:AI245"/>
    <mergeCell ref="B90:AJ90"/>
    <mergeCell ref="B91:AJ91"/>
    <mergeCell ref="B93:AJ93"/>
    <mergeCell ref="B135:AJ135"/>
    <mergeCell ref="B160:AJ160"/>
    <mergeCell ref="B162:AJ162"/>
    <mergeCell ref="A204:AJ204"/>
    <mergeCell ref="AE99:AI100"/>
    <mergeCell ref="Y99:AC100"/>
    <mergeCell ref="S99:W100"/>
    <mergeCell ref="B99:R100"/>
    <mergeCell ref="X99:X100"/>
    <mergeCell ref="AD99:AD100"/>
    <mergeCell ref="Y96:AD96"/>
    <mergeCell ref="AE96:AJ96"/>
    <mergeCell ref="Q117:AI117"/>
    <mergeCell ref="E117:P117"/>
    <mergeCell ref="B227:AI227"/>
    <mergeCell ref="Y199:AJ199"/>
    <mergeCell ref="N210:P210"/>
    <mergeCell ref="B231:AI231"/>
    <mergeCell ref="B225:AI225"/>
    <mergeCell ref="B224:AI224"/>
    <mergeCell ref="B221:AI221"/>
    <mergeCell ref="B220:AI220"/>
    <mergeCell ref="B219:AI219"/>
    <mergeCell ref="B218:AI218"/>
    <mergeCell ref="A225:A227"/>
    <mergeCell ref="B230:AI230"/>
    <mergeCell ref="A218:A220"/>
    <mergeCell ref="B226:AI226"/>
    <mergeCell ref="A230:A234"/>
    <mergeCell ref="B232:AI232"/>
    <mergeCell ref="B233:AI233"/>
    <mergeCell ref="A217:AJ217"/>
    <mergeCell ref="A223:AJ223"/>
    <mergeCell ref="A229:AJ229"/>
    <mergeCell ref="W149:AD149"/>
    <mergeCell ref="O149:U149"/>
    <mergeCell ref="J150:M150"/>
    <mergeCell ref="G209:H209"/>
    <mergeCell ref="O150:U150"/>
    <mergeCell ref="W150:AA150"/>
    <mergeCell ref="J149:M149"/>
    <mergeCell ref="AC150:AD150"/>
    <mergeCell ref="F170:AI170"/>
    <mergeCell ref="F165:AJ165"/>
    <mergeCell ref="A164:D164"/>
    <mergeCell ref="F167:AI167"/>
    <mergeCell ref="A165:D168"/>
    <mergeCell ref="E150:H150"/>
    <mergeCell ref="A177:D180"/>
    <mergeCell ref="J209:K209"/>
    <mergeCell ref="N209:P209"/>
    <mergeCell ref="Q209:AJ209"/>
    <mergeCell ref="B199:X199"/>
    <mergeCell ref="A194:X194"/>
    <mergeCell ref="F175:AI175"/>
  </mergeCells>
  <phoneticPr fontId="8"/>
  <dataValidations count="4">
    <dataValidation imeMode="halfAlpha" allowBlank="1" showInputMessage="1" showErrorMessage="1" sqref="J209:K209 D209:E209 G209:H209 A15 K15 U115 P54 R148 K148 H148 H115 K115 R115 Z54 S54 AC54 P96:Q96 U148" xr:uid="{00000000-0002-0000-0200-000000000000}"/>
    <dataValidation imeMode="hiragana" allowBlank="1" showInputMessage="1" showErrorMessage="1" sqref="W211:W212 S210 T57 S55:S56 S58 T120 T152 S151 S153 S119" xr:uid="{00000000-0002-0000-0200-000001000000}"/>
    <dataValidation type="list" allowBlank="1" showInputMessage="1" showErrorMessage="1" sqref="X19 B19 M19" xr:uid="{00000000-0002-0000-0200-000003000000}">
      <formula1>"○,×"</formula1>
    </dataValidation>
    <dataValidation type="list" allowBlank="1" showInputMessage="1" showErrorMessage="1" sqref="L61:N61 L124:M124 L156:M156" xr:uid="{0521FB1A-16D9-497A-B195-484315EB4971}">
      <formula1>"令和,平成"</formula1>
    </dataValidation>
  </dataValidations>
  <pageMargins left="0.70866141732283472" right="0.70866141732283472" top="0.74803149606299213" bottom="0.74803149606299213" header="0.31496062992125984" footer="0.31496062992125984"/>
  <pageSetup paperSize="9" scale="94" fitToHeight="0" orientation="portrait" r:id="rId1"/>
  <rowBreaks count="5" manualBreakCount="5">
    <brk id="50" max="36" man="1"/>
    <brk id="86" max="36" man="1"/>
    <brk id="124" max="36" man="1"/>
    <brk id="157"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22">
              <controlPr defaultSize="0" autoFill="0" autoLine="0" autoPict="0">
                <anchor moveWithCells="1">
                  <from>
                    <xdr:col>3</xdr:col>
                    <xdr:colOff>200025</xdr:colOff>
                    <xdr:row>126</xdr:row>
                    <xdr:rowOff>47625</xdr:rowOff>
                  </from>
                  <to>
                    <xdr:col>5</xdr:col>
                    <xdr:colOff>19050</xdr:colOff>
                    <xdr:row>126</xdr:row>
                    <xdr:rowOff>180975</xdr:rowOff>
                  </to>
                </anchor>
              </controlPr>
            </control>
          </mc:Choice>
        </mc:AlternateContent>
        <mc:AlternateContent xmlns:mc="http://schemas.openxmlformats.org/markup-compatibility/2006">
          <mc:Choice Requires="x14">
            <control shapeId="3" r:id="rId5" name="Check Box 23">
              <controlPr defaultSize="0" autoFill="0" autoLine="0" autoPict="0">
                <anchor moveWithCells="1">
                  <from>
                    <xdr:col>3</xdr:col>
                    <xdr:colOff>200025</xdr:colOff>
                    <xdr:row>127</xdr:row>
                    <xdr:rowOff>38100</xdr:rowOff>
                  </from>
                  <to>
                    <xdr:col>5</xdr:col>
                    <xdr:colOff>19050</xdr:colOff>
                    <xdr:row>127</xdr:row>
                    <xdr:rowOff>161925</xdr:rowOff>
                  </to>
                </anchor>
              </controlPr>
            </control>
          </mc:Choice>
        </mc:AlternateContent>
        <mc:AlternateContent xmlns:mc="http://schemas.openxmlformats.org/markup-compatibility/2006">
          <mc:Choice Requires="x14">
            <control shapeId="4" r:id="rId6" name="Check Box 24">
              <controlPr defaultSize="0" autoFill="0" autoLine="0" autoPict="0">
                <anchor moveWithCells="1">
                  <from>
                    <xdr:col>3</xdr:col>
                    <xdr:colOff>200025</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5" r:id="rId7" name="Check Box 25">
              <controlPr defaultSize="0" autoFill="0" autoLine="0" autoPict="0">
                <anchor moveWithCells="1">
                  <from>
                    <xdr:col>3</xdr:col>
                    <xdr:colOff>200025</xdr:colOff>
                    <xdr:row>128</xdr:row>
                    <xdr:rowOff>190500</xdr:rowOff>
                  </from>
                  <to>
                    <xdr:col>5</xdr:col>
                    <xdr:colOff>38100</xdr:colOff>
                    <xdr:row>130</xdr:row>
                    <xdr:rowOff>9525</xdr:rowOff>
                  </to>
                </anchor>
              </controlPr>
            </control>
          </mc:Choice>
        </mc:AlternateContent>
        <mc:AlternateContent xmlns:mc="http://schemas.openxmlformats.org/markup-compatibility/2006">
          <mc:Choice Requires="x14">
            <control shapeId="6" r:id="rId8" name="Check Box 139">
              <controlPr defaultSize="0" autoFill="0" autoLine="0" autoPict="0">
                <anchor moveWithCells="1">
                  <from>
                    <xdr:col>4</xdr:col>
                    <xdr:colOff>0</xdr:colOff>
                    <xdr:row>55</xdr:row>
                    <xdr:rowOff>238125</xdr:rowOff>
                  </from>
                  <to>
                    <xdr:col>5</xdr:col>
                    <xdr:colOff>28575</xdr:colOff>
                    <xdr:row>56</xdr:row>
                    <xdr:rowOff>219075</xdr:rowOff>
                  </to>
                </anchor>
              </controlPr>
            </control>
          </mc:Choice>
        </mc:AlternateContent>
        <mc:AlternateContent xmlns:mc="http://schemas.openxmlformats.org/markup-compatibility/2006">
          <mc:Choice Requires="x14">
            <control shapeId="7" r:id="rId9" name="Check Box 140">
              <controlPr defaultSize="0" autoFill="0" autoLine="0" autoPict="0">
                <anchor moveWithCells="1">
                  <from>
                    <xdr:col>4</xdr:col>
                    <xdr:colOff>0</xdr:colOff>
                    <xdr:row>54</xdr:row>
                    <xdr:rowOff>0</xdr:rowOff>
                  </from>
                  <to>
                    <xdr:col>5</xdr:col>
                    <xdr:colOff>28575</xdr:colOff>
                    <xdr:row>54</xdr:row>
                    <xdr:rowOff>352425</xdr:rowOff>
                  </to>
                </anchor>
              </controlPr>
            </control>
          </mc:Choice>
        </mc:AlternateContent>
        <mc:AlternateContent xmlns:mc="http://schemas.openxmlformats.org/markup-compatibility/2006">
          <mc:Choice Requires="x14">
            <control shapeId="8" r:id="rId10" name="Check Box 141">
              <controlPr defaultSize="0" autoFill="0" autoLine="0" autoPict="0">
                <anchor moveWithCells="1">
                  <from>
                    <xdr:col>7</xdr:col>
                    <xdr:colOff>171450</xdr:colOff>
                    <xdr:row>54</xdr:row>
                    <xdr:rowOff>0</xdr:rowOff>
                  </from>
                  <to>
                    <xdr:col>9</xdr:col>
                    <xdr:colOff>28575</xdr:colOff>
                    <xdr:row>54</xdr:row>
                    <xdr:rowOff>352425</xdr:rowOff>
                  </to>
                </anchor>
              </controlPr>
            </control>
          </mc:Choice>
        </mc:AlternateContent>
        <mc:AlternateContent xmlns:mc="http://schemas.openxmlformats.org/markup-compatibility/2006">
          <mc:Choice Requires="x14">
            <control shapeId="9" r:id="rId11" name="Check Box 142">
              <controlPr defaultSize="0" autoFill="0" autoLine="0" autoPict="0">
                <anchor moveWithCells="1">
                  <from>
                    <xdr:col>13</xdr:col>
                    <xdr:colOff>171450</xdr:colOff>
                    <xdr:row>54</xdr:row>
                    <xdr:rowOff>0</xdr:rowOff>
                  </from>
                  <to>
                    <xdr:col>15</xdr:col>
                    <xdr:colOff>28575</xdr:colOff>
                    <xdr:row>54</xdr:row>
                    <xdr:rowOff>352425</xdr:rowOff>
                  </to>
                </anchor>
              </controlPr>
            </control>
          </mc:Choice>
        </mc:AlternateContent>
        <mc:AlternateContent xmlns:mc="http://schemas.openxmlformats.org/markup-compatibility/2006">
          <mc:Choice Requires="x14">
            <control shapeId="10" r:id="rId12" name="Check Box 143">
              <controlPr defaultSize="0" autoFill="0" autoLine="0" autoPict="0">
                <anchor moveWithCells="1">
                  <from>
                    <xdr:col>20</xdr:col>
                    <xdr:colOff>171450</xdr:colOff>
                    <xdr:row>54</xdr:row>
                    <xdr:rowOff>0</xdr:rowOff>
                  </from>
                  <to>
                    <xdr:col>22</xdr:col>
                    <xdr:colOff>28575</xdr:colOff>
                    <xdr:row>54</xdr:row>
                    <xdr:rowOff>352425</xdr:rowOff>
                  </to>
                </anchor>
              </controlPr>
            </control>
          </mc:Choice>
        </mc:AlternateContent>
        <mc:AlternateContent xmlns:mc="http://schemas.openxmlformats.org/markup-compatibility/2006">
          <mc:Choice Requires="x14">
            <control shapeId="11" r:id="rId13" name="Check Box 144">
              <controlPr defaultSize="0" autoFill="0" autoLine="0" autoPict="0">
                <anchor moveWithCells="1">
                  <from>
                    <xdr:col>24</xdr:col>
                    <xdr:colOff>190500</xdr:colOff>
                    <xdr:row>54</xdr:row>
                    <xdr:rowOff>9525</xdr:rowOff>
                  </from>
                  <to>
                    <xdr:col>26</xdr:col>
                    <xdr:colOff>47625</xdr:colOff>
                    <xdr:row>54</xdr:row>
                    <xdr:rowOff>361950</xdr:rowOff>
                  </to>
                </anchor>
              </controlPr>
            </control>
          </mc:Choice>
        </mc:AlternateContent>
        <mc:AlternateContent xmlns:mc="http://schemas.openxmlformats.org/markup-compatibility/2006">
          <mc:Choice Requires="x14">
            <control shapeId="12" r:id="rId14" name="Check Box 145">
              <controlPr defaultSize="0" autoFill="0" autoLine="0" autoPict="0">
                <anchor moveWithCells="1">
                  <from>
                    <xdr:col>10</xdr:col>
                    <xdr:colOff>180975</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13" r:id="rId15" name="Check Box 146">
              <controlPr defaultSize="0" autoFill="0" autoLine="0" autoPict="0">
                <anchor moveWithCells="1">
                  <from>
                    <xdr:col>17</xdr:col>
                    <xdr:colOff>161925</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14" r:id="rId16" name="Check Box 147">
              <controlPr defaultSize="0" autoFill="0" autoLine="0" autoPict="0">
                <anchor moveWithCells="1">
                  <from>
                    <xdr:col>20</xdr:col>
                    <xdr:colOff>180975</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15" r:id="rId17" name="Check Box 148">
              <controlPr defaultSize="0" autoFill="0" autoLine="0" autoPict="0">
                <anchor moveWithCells="1">
                  <from>
                    <xdr:col>24</xdr:col>
                    <xdr:colOff>180975</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16" r:id="rId18" name="Check Box 152">
              <controlPr defaultSize="0" autoFill="0" autoLine="0" autoPict="0">
                <anchor moveWithCells="1">
                  <from>
                    <xdr:col>4</xdr:col>
                    <xdr:colOff>0</xdr:colOff>
                    <xdr:row>118</xdr:row>
                    <xdr:rowOff>219075</xdr:rowOff>
                  </from>
                  <to>
                    <xdr:col>5</xdr:col>
                    <xdr:colOff>28575</xdr:colOff>
                    <xdr:row>120</xdr:row>
                    <xdr:rowOff>9525</xdr:rowOff>
                  </to>
                </anchor>
              </controlPr>
            </control>
          </mc:Choice>
        </mc:AlternateContent>
        <mc:AlternateContent xmlns:mc="http://schemas.openxmlformats.org/markup-compatibility/2006">
          <mc:Choice Requires="x14">
            <control shapeId="17" r:id="rId19" name="Check Box 154">
              <controlPr defaultSize="0" autoFill="0" autoLine="0" autoPict="0">
                <anchor moveWithCells="1">
                  <from>
                    <xdr:col>7</xdr:col>
                    <xdr:colOff>171450</xdr:colOff>
                    <xdr:row>116</xdr:row>
                    <xdr:rowOff>323850</xdr:rowOff>
                  </from>
                  <to>
                    <xdr:col>9</xdr:col>
                    <xdr:colOff>28575</xdr:colOff>
                    <xdr:row>117</xdr:row>
                    <xdr:rowOff>361950</xdr:rowOff>
                  </to>
                </anchor>
              </controlPr>
            </control>
          </mc:Choice>
        </mc:AlternateContent>
        <mc:AlternateContent xmlns:mc="http://schemas.openxmlformats.org/markup-compatibility/2006">
          <mc:Choice Requires="x14">
            <control shapeId="18" r:id="rId20" name="Check Box 155">
              <controlPr defaultSize="0" autoFill="0" autoLine="0" autoPict="0">
                <anchor moveWithCells="1">
                  <from>
                    <xdr:col>13</xdr:col>
                    <xdr:colOff>171450</xdr:colOff>
                    <xdr:row>116</xdr:row>
                    <xdr:rowOff>323850</xdr:rowOff>
                  </from>
                  <to>
                    <xdr:col>15</xdr:col>
                    <xdr:colOff>28575</xdr:colOff>
                    <xdr:row>117</xdr:row>
                    <xdr:rowOff>361950</xdr:rowOff>
                  </to>
                </anchor>
              </controlPr>
            </control>
          </mc:Choice>
        </mc:AlternateContent>
        <mc:AlternateContent xmlns:mc="http://schemas.openxmlformats.org/markup-compatibility/2006">
          <mc:Choice Requires="x14">
            <control shapeId="20" r:id="rId21" name="Check Box 156">
              <controlPr defaultSize="0" autoFill="0" autoLine="0" autoPict="0">
                <anchor moveWithCells="1">
                  <from>
                    <xdr:col>20</xdr:col>
                    <xdr:colOff>180975</xdr:colOff>
                    <xdr:row>117</xdr:row>
                    <xdr:rowOff>0</xdr:rowOff>
                  </from>
                  <to>
                    <xdr:col>22</xdr:col>
                    <xdr:colOff>38100</xdr:colOff>
                    <xdr:row>117</xdr:row>
                    <xdr:rowOff>352425</xdr:rowOff>
                  </to>
                </anchor>
              </controlPr>
            </control>
          </mc:Choice>
        </mc:AlternateContent>
        <mc:AlternateContent xmlns:mc="http://schemas.openxmlformats.org/markup-compatibility/2006">
          <mc:Choice Requires="x14">
            <control shapeId="21" r:id="rId22" name="Check Box 157">
              <controlPr defaultSize="0" autoFill="0" autoLine="0" autoPict="0">
                <anchor moveWithCells="1">
                  <from>
                    <xdr:col>24</xdr:col>
                    <xdr:colOff>180975</xdr:colOff>
                    <xdr:row>117</xdr:row>
                    <xdr:rowOff>0</xdr:rowOff>
                  </from>
                  <to>
                    <xdr:col>26</xdr:col>
                    <xdr:colOff>38100</xdr:colOff>
                    <xdr:row>117</xdr:row>
                    <xdr:rowOff>352425</xdr:rowOff>
                  </to>
                </anchor>
              </controlPr>
            </control>
          </mc:Choice>
        </mc:AlternateContent>
        <mc:AlternateContent xmlns:mc="http://schemas.openxmlformats.org/markup-compatibility/2006">
          <mc:Choice Requires="x14">
            <control shapeId="22" r:id="rId23" name="Check Box 158">
              <controlPr defaultSize="0" autoFill="0" autoLine="0" autoPict="0">
                <anchor moveWithCells="1">
                  <from>
                    <xdr:col>10</xdr:col>
                    <xdr:colOff>180975</xdr:colOff>
                    <xdr:row>118</xdr:row>
                    <xdr:rowOff>219075</xdr:rowOff>
                  </from>
                  <to>
                    <xdr:col>12</xdr:col>
                    <xdr:colOff>38100</xdr:colOff>
                    <xdr:row>120</xdr:row>
                    <xdr:rowOff>0</xdr:rowOff>
                  </to>
                </anchor>
              </controlPr>
            </control>
          </mc:Choice>
        </mc:AlternateContent>
        <mc:AlternateContent xmlns:mc="http://schemas.openxmlformats.org/markup-compatibility/2006">
          <mc:Choice Requires="x14">
            <control shapeId="23" r:id="rId24" name="Check Box 159">
              <controlPr defaultSize="0" autoFill="0" autoLine="0" autoPict="0">
                <anchor moveWithCells="1">
                  <from>
                    <xdr:col>17</xdr:col>
                    <xdr:colOff>171450</xdr:colOff>
                    <xdr:row>118</xdr:row>
                    <xdr:rowOff>238125</xdr:rowOff>
                  </from>
                  <to>
                    <xdr:col>19</xdr:col>
                    <xdr:colOff>28575</xdr:colOff>
                    <xdr:row>120</xdr:row>
                    <xdr:rowOff>19050</xdr:rowOff>
                  </to>
                </anchor>
              </controlPr>
            </control>
          </mc:Choice>
        </mc:AlternateContent>
        <mc:AlternateContent xmlns:mc="http://schemas.openxmlformats.org/markup-compatibility/2006">
          <mc:Choice Requires="x14">
            <control shapeId="24" r:id="rId25" name="Check Box 160">
              <controlPr defaultSize="0" autoFill="0" autoLine="0" autoPict="0">
                <anchor moveWithCells="1">
                  <from>
                    <xdr:col>19</xdr:col>
                    <xdr:colOff>171450</xdr:colOff>
                    <xdr:row>122</xdr:row>
                    <xdr:rowOff>209550</xdr:rowOff>
                  </from>
                  <to>
                    <xdr:col>21</xdr:col>
                    <xdr:colOff>28575</xdr:colOff>
                    <xdr:row>124</xdr:row>
                    <xdr:rowOff>28575</xdr:rowOff>
                  </to>
                </anchor>
              </controlPr>
            </control>
          </mc:Choice>
        </mc:AlternateContent>
        <mc:AlternateContent xmlns:mc="http://schemas.openxmlformats.org/markup-compatibility/2006">
          <mc:Choice Requires="x14">
            <control shapeId="25" r:id="rId26" name="Check Box 161">
              <controlPr defaultSize="0" autoFill="0" autoLine="0" autoPict="0">
                <anchor moveWithCells="1">
                  <from>
                    <xdr:col>23</xdr:col>
                    <xdr:colOff>171450</xdr:colOff>
                    <xdr:row>122</xdr:row>
                    <xdr:rowOff>200025</xdr:rowOff>
                  </from>
                  <to>
                    <xdr:col>25</xdr:col>
                    <xdr:colOff>28575</xdr:colOff>
                    <xdr:row>124</xdr:row>
                    <xdr:rowOff>19050</xdr:rowOff>
                  </to>
                </anchor>
              </controlPr>
            </control>
          </mc:Choice>
        </mc:AlternateContent>
        <mc:AlternateContent xmlns:mc="http://schemas.openxmlformats.org/markup-compatibility/2006">
          <mc:Choice Requires="x14">
            <control shapeId="26" r:id="rId27" name="Check Box 164">
              <controlPr defaultSize="0" autoFill="0" autoLine="0" autoPict="0">
                <anchor moveWithCells="1">
                  <from>
                    <xdr:col>3</xdr:col>
                    <xdr:colOff>200025</xdr:colOff>
                    <xdr:row>116</xdr:row>
                    <xdr:rowOff>323850</xdr:rowOff>
                  </from>
                  <to>
                    <xdr:col>5</xdr:col>
                    <xdr:colOff>19050</xdr:colOff>
                    <xdr:row>117</xdr:row>
                    <xdr:rowOff>361950</xdr:rowOff>
                  </to>
                </anchor>
              </controlPr>
            </control>
          </mc:Choice>
        </mc:AlternateContent>
        <mc:AlternateContent xmlns:mc="http://schemas.openxmlformats.org/markup-compatibility/2006">
          <mc:Choice Requires="x14">
            <control shapeId="27" r:id="rId28" name="Check Box 167">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28" r:id="rId29" name="Check Box 168">
              <controlPr defaultSize="0" autoFill="0" autoLine="0" autoPict="0">
                <anchor moveWithCells="1">
                  <from>
                    <xdr:col>9</xdr:col>
                    <xdr:colOff>180975</xdr:colOff>
                    <xdr:row>80</xdr:row>
                    <xdr:rowOff>9525</xdr:rowOff>
                  </from>
                  <to>
                    <xdr:col>11</xdr:col>
                    <xdr:colOff>0</xdr:colOff>
                    <xdr:row>81</xdr:row>
                    <xdr:rowOff>0</xdr:rowOff>
                  </to>
                </anchor>
              </controlPr>
            </control>
          </mc:Choice>
        </mc:AlternateContent>
        <mc:AlternateContent xmlns:mc="http://schemas.openxmlformats.org/markup-compatibility/2006">
          <mc:Choice Requires="x14">
            <control shapeId="29" r:id="rId30" name="Check Box 169">
              <controlPr defaultSize="0" autoFill="0" autoLine="0" autoPict="0">
                <anchor moveWithCells="1">
                  <from>
                    <xdr:col>9</xdr:col>
                    <xdr:colOff>180975</xdr:colOff>
                    <xdr:row>81</xdr:row>
                    <xdr:rowOff>104775</xdr:rowOff>
                  </from>
                  <to>
                    <xdr:col>11</xdr:col>
                    <xdr:colOff>0</xdr:colOff>
                    <xdr:row>81</xdr:row>
                    <xdr:rowOff>381000</xdr:rowOff>
                  </to>
                </anchor>
              </controlPr>
            </control>
          </mc:Choice>
        </mc:AlternateContent>
        <mc:AlternateContent xmlns:mc="http://schemas.openxmlformats.org/markup-compatibility/2006">
          <mc:Choice Requires="x14">
            <control shapeId="30" r:id="rId31" name="Check Box 170">
              <controlPr defaultSize="0" autoFill="0" autoLine="0" autoPict="0">
                <anchor moveWithCells="1">
                  <from>
                    <xdr:col>9</xdr:col>
                    <xdr:colOff>180975</xdr:colOff>
                    <xdr:row>82</xdr:row>
                    <xdr:rowOff>66675</xdr:rowOff>
                  </from>
                  <to>
                    <xdr:col>11</xdr:col>
                    <xdr:colOff>19050</xdr:colOff>
                    <xdr:row>82</xdr:row>
                    <xdr:rowOff>457200</xdr:rowOff>
                  </to>
                </anchor>
              </controlPr>
            </control>
          </mc:Choice>
        </mc:AlternateContent>
        <mc:AlternateContent xmlns:mc="http://schemas.openxmlformats.org/markup-compatibility/2006">
          <mc:Choice Requires="x14">
            <control shapeId="31" r:id="rId32" name="Check Box 172">
              <controlPr defaultSize="0" autoFill="0" autoLine="0" autoPict="0">
                <anchor moveWithCells="1">
                  <from>
                    <xdr:col>31</xdr:col>
                    <xdr:colOff>171450</xdr:colOff>
                    <xdr:row>68</xdr:row>
                    <xdr:rowOff>361950</xdr:rowOff>
                  </from>
                  <to>
                    <xdr:col>33</xdr:col>
                    <xdr:colOff>0</xdr:colOff>
                    <xdr:row>70</xdr:row>
                    <xdr:rowOff>19050</xdr:rowOff>
                  </to>
                </anchor>
              </controlPr>
            </control>
          </mc:Choice>
        </mc:AlternateContent>
        <mc:AlternateContent xmlns:mc="http://schemas.openxmlformats.org/markup-compatibility/2006">
          <mc:Choice Requires="x14">
            <control shapeId="33" r:id="rId33" name="Check Box 174">
              <controlPr defaultSize="0" autoFill="0" autoLine="0" autoPict="0">
                <anchor moveWithCells="1">
                  <from>
                    <xdr:col>9</xdr:col>
                    <xdr:colOff>180975</xdr:colOff>
                    <xdr:row>72</xdr:row>
                    <xdr:rowOff>85725</xdr:rowOff>
                  </from>
                  <to>
                    <xdr:col>11</xdr:col>
                    <xdr:colOff>9525</xdr:colOff>
                    <xdr:row>73</xdr:row>
                    <xdr:rowOff>190500</xdr:rowOff>
                  </to>
                </anchor>
              </controlPr>
            </control>
          </mc:Choice>
        </mc:AlternateContent>
        <mc:AlternateContent xmlns:mc="http://schemas.openxmlformats.org/markup-compatibility/2006">
          <mc:Choice Requires="x14">
            <control shapeId="34" r:id="rId34" name="Check Box 175">
              <controlPr defaultSize="0" autoFill="0" autoLine="0" autoPict="0">
                <anchor moveWithCells="1">
                  <from>
                    <xdr:col>9</xdr:col>
                    <xdr:colOff>171450</xdr:colOff>
                    <xdr:row>74</xdr:row>
                    <xdr:rowOff>180975</xdr:rowOff>
                  </from>
                  <to>
                    <xdr:col>11</xdr:col>
                    <xdr:colOff>0</xdr:colOff>
                    <xdr:row>75</xdr:row>
                    <xdr:rowOff>257175</xdr:rowOff>
                  </to>
                </anchor>
              </controlPr>
            </control>
          </mc:Choice>
        </mc:AlternateContent>
        <mc:AlternateContent xmlns:mc="http://schemas.openxmlformats.org/markup-compatibility/2006">
          <mc:Choice Requires="x14">
            <control shapeId="35" r:id="rId35" name="Check Box 176">
              <controlPr defaultSize="0" autoFill="0" autoLine="0" autoPict="0">
                <anchor moveWithCells="1">
                  <from>
                    <xdr:col>31</xdr:col>
                    <xdr:colOff>161925</xdr:colOff>
                    <xdr:row>78</xdr:row>
                    <xdr:rowOff>19050</xdr:rowOff>
                  </from>
                  <to>
                    <xdr:col>33</xdr:col>
                    <xdr:colOff>0</xdr:colOff>
                    <xdr:row>78</xdr:row>
                    <xdr:rowOff>257175</xdr:rowOff>
                  </to>
                </anchor>
              </controlPr>
            </control>
          </mc:Choice>
        </mc:AlternateContent>
        <mc:AlternateContent xmlns:mc="http://schemas.openxmlformats.org/markup-compatibility/2006">
          <mc:Choice Requires="x14">
            <control shapeId="36" r:id="rId36" name="Check Box 106">
              <controlPr defaultSize="0" autoFill="0" autoLine="0" autoPict="0">
                <anchor moveWithCells="1">
                  <from>
                    <xdr:col>0</xdr:col>
                    <xdr:colOff>0</xdr:colOff>
                    <xdr:row>193</xdr:row>
                    <xdr:rowOff>161925</xdr:rowOff>
                  </from>
                  <to>
                    <xdr:col>1</xdr:col>
                    <xdr:colOff>38100</xdr:colOff>
                    <xdr:row>195</xdr:row>
                    <xdr:rowOff>38100</xdr:rowOff>
                  </to>
                </anchor>
              </controlPr>
            </control>
          </mc:Choice>
        </mc:AlternateContent>
        <mc:AlternateContent xmlns:mc="http://schemas.openxmlformats.org/markup-compatibility/2006">
          <mc:Choice Requires="x14">
            <control shapeId="37" r:id="rId37" name="Check Box 110">
              <controlPr defaultSize="0" autoFill="0" autoLine="0" autoPict="0">
                <anchor moveWithCells="1">
                  <from>
                    <xdr:col>0</xdr:col>
                    <xdr:colOff>0</xdr:colOff>
                    <xdr:row>194</xdr:row>
                    <xdr:rowOff>152400</xdr:rowOff>
                  </from>
                  <to>
                    <xdr:col>1</xdr:col>
                    <xdr:colOff>38100</xdr:colOff>
                    <xdr:row>196</xdr:row>
                    <xdr:rowOff>28575</xdr:rowOff>
                  </to>
                </anchor>
              </controlPr>
            </control>
          </mc:Choice>
        </mc:AlternateContent>
        <mc:AlternateContent xmlns:mc="http://schemas.openxmlformats.org/markup-compatibility/2006">
          <mc:Choice Requires="x14">
            <control shapeId="38" r:id="rId38" name="Check Box 111">
              <controlPr defaultSize="0" autoFill="0" autoLine="0" autoPict="0">
                <anchor moveWithCells="1">
                  <from>
                    <xdr:col>0</xdr:col>
                    <xdr:colOff>0</xdr:colOff>
                    <xdr:row>195</xdr:row>
                    <xdr:rowOff>142875</xdr:rowOff>
                  </from>
                  <to>
                    <xdr:col>1</xdr:col>
                    <xdr:colOff>38100</xdr:colOff>
                    <xdr:row>197</xdr:row>
                    <xdr:rowOff>9525</xdr:rowOff>
                  </to>
                </anchor>
              </controlPr>
            </control>
          </mc:Choice>
        </mc:AlternateContent>
        <mc:AlternateContent xmlns:mc="http://schemas.openxmlformats.org/markup-compatibility/2006">
          <mc:Choice Requires="x14">
            <control shapeId="39" r:id="rId39" name="Check Box 112">
              <controlPr defaultSize="0" autoFill="0" autoLine="0" autoPict="0">
                <anchor moveWithCells="1">
                  <from>
                    <xdr:col>0</xdr:col>
                    <xdr:colOff>0</xdr:colOff>
                    <xdr:row>199</xdr:row>
                    <xdr:rowOff>152400</xdr:rowOff>
                  </from>
                  <to>
                    <xdr:col>1</xdr:col>
                    <xdr:colOff>38100</xdr:colOff>
                    <xdr:row>201</xdr:row>
                    <xdr:rowOff>28575</xdr:rowOff>
                  </to>
                </anchor>
              </controlPr>
            </control>
          </mc:Choice>
        </mc:AlternateContent>
        <mc:AlternateContent xmlns:mc="http://schemas.openxmlformats.org/markup-compatibility/2006">
          <mc:Choice Requires="x14">
            <control shapeId="40" r:id="rId40" name="Check Box 213">
              <controlPr defaultSize="0" autoFill="0" autoLine="0" autoPict="0">
                <anchor moveWithCells="1">
                  <from>
                    <xdr:col>0</xdr:col>
                    <xdr:colOff>0</xdr:colOff>
                    <xdr:row>198</xdr:row>
                    <xdr:rowOff>19050</xdr:rowOff>
                  </from>
                  <to>
                    <xdr:col>1</xdr:col>
                    <xdr:colOff>38100</xdr:colOff>
                    <xdr:row>198</xdr:row>
                    <xdr:rowOff>247650</xdr:rowOff>
                  </to>
                </anchor>
              </controlPr>
            </control>
          </mc:Choice>
        </mc:AlternateContent>
        <mc:AlternateContent xmlns:mc="http://schemas.openxmlformats.org/markup-compatibility/2006">
          <mc:Choice Requires="x14">
            <control shapeId="41" r:id="rId41" name="Check Box 253">
              <controlPr defaultSize="0" autoFill="0" autoLine="0" autoPict="0">
                <anchor moveWithCells="1">
                  <from>
                    <xdr:col>0</xdr:col>
                    <xdr:colOff>0</xdr:colOff>
                    <xdr:row>197</xdr:row>
                    <xdr:rowOff>47625</xdr:rowOff>
                  </from>
                  <to>
                    <xdr:col>1</xdr:col>
                    <xdr:colOff>38100</xdr:colOff>
                    <xdr:row>197</xdr:row>
                    <xdr:rowOff>276225</xdr:rowOff>
                  </to>
                </anchor>
              </controlPr>
            </control>
          </mc:Choice>
        </mc:AlternateContent>
        <mc:AlternateContent xmlns:mc="http://schemas.openxmlformats.org/markup-compatibility/2006">
          <mc:Choice Requires="x14">
            <control shapeId="42" r:id="rId42" name="Check Box 259">
              <controlPr defaultSize="0" autoFill="0" autoLine="0" autoPict="0">
                <anchor moveWithCells="1">
                  <from>
                    <xdr:col>4</xdr:col>
                    <xdr:colOff>0</xdr:colOff>
                    <xdr:row>164</xdr:row>
                    <xdr:rowOff>9525</xdr:rowOff>
                  </from>
                  <to>
                    <xdr:col>4</xdr:col>
                    <xdr:colOff>180975</xdr:colOff>
                    <xdr:row>165</xdr:row>
                    <xdr:rowOff>9525</xdr:rowOff>
                  </to>
                </anchor>
              </controlPr>
            </control>
          </mc:Choice>
        </mc:AlternateContent>
        <mc:AlternateContent xmlns:mc="http://schemas.openxmlformats.org/markup-compatibility/2006">
          <mc:Choice Requires="x14">
            <control shapeId="43" r:id="rId43" name="Check Box 260">
              <controlPr defaultSize="0" autoFill="0" autoLine="0" autoPict="0">
                <anchor moveWithCells="1">
                  <from>
                    <xdr:col>4</xdr:col>
                    <xdr:colOff>0</xdr:colOff>
                    <xdr:row>165</xdr:row>
                    <xdr:rowOff>0</xdr:rowOff>
                  </from>
                  <to>
                    <xdr:col>4</xdr:col>
                    <xdr:colOff>180975</xdr:colOff>
                    <xdr:row>166</xdr:row>
                    <xdr:rowOff>19050</xdr:rowOff>
                  </to>
                </anchor>
              </controlPr>
            </control>
          </mc:Choice>
        </mc:AlternateContent>
        <mc:AlternateContent xmlns:mc="http://schemas.openxmlformats.org/markup-compatibility/2006">
          <mc:Choice Requires="x14">
            <control shapeId="44" r:id="rId44" name="Check Box 261">
              <controlPr defaultSize="0" autoFill="0" autoLine="0" autoPict="0">
                <anchor moveWithCells="1">
                  <from>
                    <xdr:col>4</xdr:col>
                    <xdr:colOff>0</xdr:colOff>
                    <xdr:row>166</xdr:row>
                    <xdr:rowOff>0</xdr:rowOff>
                  </from>
                  <to>
                    <xdr:col>4</xdr:col>
                    <xdr:colOff>180975</xdr:colOff>
                    <xdr:row>167</xdr:row>
                    <xdr:rowOff>19050</xdr:rowOff>
                  </to>
                </anchor>
              </controlPr>
            </control>
          </mc:Choice>
        </mc:AlternateContent>
        <mc:AlternateContent xmlns:mc="http://schemas.openxmlformats.org/markup-compatibility/2006">
          <mc:Choice Requires="x14">
            <control shapeId="45" r:id="rId45" name="Check Box 262">
              <controlPr defaultSize="0" autoFill="0" autoLine="0" autoPict="0">
                <anchor moveWithCells="1">
                  <from>
                    <xdr:col>4</xdr:col>
                    <xdr:colOff>0</xdr:colOff>
                    <xdr:row>167</xdr:row>
                    <xdr:rowOff>0</xdr:rowOff>
                  </from>
                  <to>
                    <xdr:col>4</xdr:col>
                    <xdr:colOff>180975</xdr:colOff>
                    <xdr:row>168</xdr:row>
                    <xdr:rowOff>19050</xdr:rowOff>
                  </to>
                </anchor>
              </controlPr>
            </control>
          </mc:Choice>
        </mc:AlternateContent>
        <mc:AlternateContent xmlns:mc="http://schemas.openxmlformats.org/markup-compatibility/2006">
          <mc:Choice Requires="x14">
            <control shapeId="46" r:id="rId46" name="Check Box 263">
              <controlPr defaultSize="0" autoFill="0" autoLine="0" autoPict="0">
                <anchor moveWithCells="1">
                  <from>
                    <xdr:col>4</xdr:col>
                    <xdr:colOff>0</xdr:colOff>
                    <xdr:row>168</xdr:row>
                    <xdr:rowOff>66675</xdr:rowOff>
                  </from>
                  <to>
                    <xdr:col>4</xdr:col>
                    <xdr:colOff>180975</xdr:colOff>
                    <xdr:row>168</xdr:row>
                    <xdr:rowOff>247650</xdr:rowOff>
                  </to>
                </anchor>
              </controlPr>
            </control>
          </mc:Choice>
        </mc:AlternateContent>
        <mc:AlternateContent xmlns:mc="http://schemas.openxmlformats.org/markup-compatibility/2006">
          <mc:Choice Requires="x14">
            <control shapeId="47" r:id="rId47" name="Check Box 265">
              <controlPr defaultSize="0" autoFill="0" autoLine="0" autoPict="0">
                <anchor moveWithCells="1">
                  <from>
                    <xdr:col>4</xdr:col>
                    <xdr:colOff>0</xdr:colOff>
                    <xdr:row>169</xdr:row>
                    <xdr:rowOff>0</xdr:rowOff>
                  </from>
                  <to>
                    <xdr:col>4</xdr:col>
                    <xdr:colOff>180975</xdr:colOff>
                    <xdr:row>170</xdr:row>
                    <xdr:rowOff>19050</xdr:rowOff>
                  </to>
                </anchor>
              </controlPr>
            </control>
          </mc:Choice>
        </mc:AlternateContent>
        <mc:AlternateContent xmlns:mc="http://schemas.openxmlformats.org/markup-compatibility/2006">
          <mc:Choice Requires="x14">
            <control shapeId="48" r:id="rId48" name="Check Box 267">
              <controlPr defaultSize="0" autoFill="0" autoLine="0" autoPict="0">
                <anchor moveWithCells="1">
                  <from>
                    <xdr:col>4</xdr:col>
                    <xdr:colOff>0</xdr:colOff>
                    <xdr:row>170</xdr:row>
                    <xdr:rowOff>0</xdr:rowOff>
                  </from>
                  <to>
                    <xdr:col>4</xdr:col>
                    <xdr:colOff>180975</xdr:colOff>
                    <xdr:row>171</xdr:row>
                    <xdr:rowOff>19050</xdr:rowOff>
                  </to>
                </anchor>
              </controlPr>
            </control>
          </mc:Choice>
        </mc:AlternateContent>
        <mc:AlternateContent xmlns:mc="http://schemas.openxmlformats.org/markup-compatibility/2006">
          <mc:Choice Requires="x14">
            <control shapeId="49" r:id="rId49" name="Check Box 268">
              <controlPr defaultSize="0" autoFill="0" autoLine="0" autoPict="0">
                <anchor moveWithCells="1">
                  <from>
                    <xdr:col>4</xdr:col>
                    <xdr:colOff>0</xdr:colOff>
                    <xdr:row>171</xdr:row>
                    <xdr:rowOff>0</xdr:rowOff>
                  </from>
                  <to>
                    <xdr:col>4</xdr:col>
                    <xdr:colOff>180975</xdr:colOff>
                    <xdr:row>172</xdr:row>
                    <xdr:rowOff>19050</xdr:rowOff>
                  </to>
                </anchor>
              </controlPr>
            </control>
          </mc:Choice>
        </mc:AlternateContent>
        <mc:AlternateContent xmlns:mc="http://schemas.openxmlformats.org/markup-compatibility/2006">
          <mc:Choice Requires="x14">
            <control shapeId="50" r:id="rId50" name="Check Box 269">
              <controlPr defaultSize="0" autoFill="0" autoLine="0" autoPict="0">
                <anchor moveWithCells="1">
                  <from>
                    <xdr:col>4</xdr:col>
                    <xdr:colOff>0</xdr:colOff>
                    <xdr:row>172</xdr:row>
                    <xdr:rowOff>0</xdr:rowOff>
                  </from>
                  <to>
                    <xdr:col>4</xdr:col>
                    <xdr:colOff>180975</xdr:colOff>
                    <xdr:row>173</xdr:row>
                    <xdr:rowOff>19050</xdr:rowOff>
                  </to>
                </anchor>
              </controlPr>
            </control>
          </mc:Choice>
        </mc:AlternateContent>
        <mc:AlternateContent xmlns:mc="http://schemas.openxmlformats.org/markup-compatibility/2006">
          <mc:Choice Requires="x14">
            <control shapeId="51" r:id="rId51" name="Check Box 270">
              <controlPr defaultSize="0" autoFill="0" autoLine="0" autoPict="0">
                <anchor moveWithCells="1">
                  <from>
                    <xdr:col>4</xdr:col>
                    <xdr:colOff>0</xdr:colOff>
                    <xdr:row>173</xdr:row>
                    <xdr:rowOff>47625</xdr:rowOff>
                  </from>
                  <to>
                    <xdr:col>4</xdr:col>
                    <xdr:colOff>180975</xdr:colOff>
                    <xdr:row>173</xdr:row>
                    <xdr:rowOff>228600</xdr:rowOff>
                  </to>
                </anchor>
              </controlPr>
            </control>
          </mc:Choice>
        </mc:AlternateContent>
        <mc:AlternateContent xmlns:mc="http://schemas.openxmlformats.org/markup-compatibility/2006">
          <mc:Choice Requires="x14">
            <control shapeId="52" r:id="rId52" name="Check Box 271">
              <controlPr defaultSize="0" autoFill="0" autoLine="0" autoPict="0">
                <anchor moveWithCells="1">
                  <from>
                    <xdr:col>4</xdr:col>
                    <xdr:colOff>0</xdr:colOff>
                    <xdr:row>174</xdr:row>
                    <xdr:rowOff>0</xdr:rowOff>
                  </from>
                  <to>
                    <xdr:col>4</xdr:col>
                    <xdr:colOff>180975</xdr:colOff>
                    <xdr:row>175</xdr:row>
                    <xdr:rowOff>19050</xdr:rowOff>
                  </to>
                </anchor>
              </controlPr>
            </control>
          </mc:Choice>
        </mc:AlternateContent>
        <mc:AlternateContent xmlns:mc="http://schemas.openxmlformats.org/markup-compatibility/2006">
          <mc:Choice Requires="x14">
            <control shapeId="53" r:id="rId53" name="Check Box 272">
              <controlPr defaultSize="0" autoFill="0" autoLine="0" autoPict="0">
                <anchor moveWithCells="1">
                  <from>
                    <xdr:col>4</xdr:col>
                    <xdr:colOff>0</xdr:colOff>
                    <xdr:row>175</xdr:row>
                    <xdr:rowOff>0</xdr:rowOff>
                  </from>
                  <to>
                    <xdr:col>4</xdr:col>
                    <xdr:colOff>180975</xdr:colOff>
                    <xdr:row>176</xdr:row>
                    <xdr:rowOff>19050</xdr:rowOff>
                  </to>
                </anchor>
              </controlPr>
            </control>
          </mc:Choice>
        </mc:AlternateContent>
        <mc:AlternateContent xmlns:mc="http://schemas.openxmlformats.org/markup-compatibility/2006">
          <mc:Choice Requires="x14">
            <control shapeId="54" r:id="rId54" name="Check Box 273">
              <controlPr defaultSize="0" autoFill="0" autoLine="0" autoPict="0">
                <anchor moveWithCells="1">
                  <from>
                    <xdr:col>4</xdr:col>
                    <xdr:colOff>0</xdr:colOff>
                    <xdr:row>176</xdr:row>
                    <xdr:rowOff>47625</xdr:rowOff>
                  </from>
                  <to>
                    <xdr:col>4</xdr:col>
                    <xdr:colOff>180975</xdr:colOff>
                    <xdr:row>176</xdr:row>
                    <xdr:rowOff>228600</xdr:rowOff>
                  </to>
                </anchor>
              </controlPr>
            </control>
          </mc:Choice>
        </mc:AlternateContent>
        <mc:AlternateContent xmlns:mc="http://schemas.openxmlformats.org/markup-compatibility/2006">
          <mc:Choice Requires="x14">
            <control shapeId="55" r:id="rId55" name="Check Box 274">
              <controlPr defaultSize="0" autoFill="0" autoLine="0" autoPict="0">
                <anchor moveWithCells="1">
                  <from>
                    <xdr:col>4</xdr:col>
                    <xdr:colOff>0</xdr:colOff>
                    <xdr:row>176</xdr:row>
                    <xdr:rowOff>257175</xdr:rowOff>
                  </from>
                  <to>
                    <xdr:col>4</xdr:col>
                    <xdr:colOff>180975</xdr:colOff>
                    <xdr:row>178</xdr:row>
                    <xdr:rowOff>9525</xdr:rowOff>
                  </to>
                </anchor>
              </controlPr>
            </control>
          </mc:Choice>
        </mc:AlternateContent>
        <mc:AlternateContent xmlns:mc="http://schemas.openxmlformats.org/markup-compatibility/2006">
          <mc:Choice Requires="x14">
            <control shapeId="56" r:id="rId56" name="Check Box 275">
              <controlPr defaultSize="0" autoFill="0" autoLine="0" autoPict="0">
                <anchor moveWithCells="1">
                  <from>
                    <xdr:col>4</xdr:col>
                    <xdr:colOff>0</xdr:colOff>
                    <xdr:row>177</xdr:row>
                    <xdr:rowOff>161925</xdr:rowOff>
                  </from>
                  <to>
                    <xdr:col>4</xdr:col>
                    <xdr:colOff>180975</xdr:colOff>
                    <xdr:row>179</xdr:row>
                    <xdr:rowOff>9525</xdr:rowOff>
                  </to>
                </anchor>
              </controlPr>
            </control>
          </mc:Choice>
        </mc:AlternateContent>
        <mc:AlternateContent xmlns:mc="http://schemas.openxmlformats.org/markup-compatibility/2006">
          <mc:Choice Requires="x14">
            <control shapeId="57" r:id="rId57" name="Check Box 276">
              <controlPr defaultSize="0" autoFill="0" autoLine="0" autoPict="0">
                <anchor moveWithCells="1">
                  <from>
                    <xdr:col>4</xdr:col>
                    <xdr:colOff>0</xdr:colOff>
                    <xdr:row>178</xdr:row>
                    <xdr:rowOff>161925</xdr:rowOff>
                  </from>
                  <to>
                    <xdr:col>4</xdr:col>
                    <xdr:colOff>180975</xdr:colOff>
                    <xdr:row>180</xdr:row>
                    <xdr:rowOff>9525</xdr:rowOff>
                  </to>
                </anchor>
              </controlPr>
            </control>
          </mc:Choice>
        </mc:AlternateContent>
        <mc:AlternateContent xmlns:mc="http://schemas.openxmlformats.org/markup-compatibility/2006">
          <mc:Choice Requires="x14">
            <control shapeId="58" r:id="rId58" name="Check Box 278">
              <controlPr defaultSize="0" autoFill="0" autoLine="0" autoPict="0">
                <anchor moveWithCells="1">
                  <from>
                    <xdr:col>4</xdr:col>
                    <xdr:colOff>0</xdr:colOff>
                    <xdr:row>180</xdr:row>
                    <xdr:rowOff>0</xdr:rowOff>
                  </from>
                  <to>
                    <xdr:col>4</xdr:col>
                    <xdr:colOff>180975</xdr:colOff>
                    <xdr:row>181</xdr:row>
                    <xdr:rowOff>19050</xdr:rowOff>
                  </to>
                </anchor>
              </controlPr>
            </control>
          </mc:Choice>
        </mc:AlternateContent>
        <mc:AlternateContent xmlns:mc="http://schemas.openxmlformats.org/markup-compatibility/2006">
          <mc:Choice Requires="x14">
            <control shapeId="59" r:id="rId59" name="Check Box 279">
              <controlPr defaultSize="0" autoFill="0" autoLine="0" autoPict="0">
                <anchor moveWithCells="1">
                  <from>
                    <xdr:col>4</xdr:col>
                    <xdr:colOff>0</xdr:colOff>
                    <xdr:row>181</xdr:row>
                    <xdr:rowOff>47625</xdr:rowOff>
                  </from>
                  <to>
                    <xdr:col>4</xdr:col>
                    <xdr:colOff>180975</xdr:colOff>
                    <xdr:row>181</xdr:row>
                    <xdr:rowOff>228600</xdr:rowOff>
                  </to>
                </anchor>
              </controlPr>
            </control>
          </mc:Choice>
        </mc:AlternateContent>
        <mc:AlternateContent xmlns:mc="http://schemas.openxmlformats.org/markup-compatibility/2006">
          <mc:Choice Requires="x14">
            <control shapeId="60" r:id="rId60" name="Check Box 280">
              <controlPr defaultSize="0" autoFill="0" autoLine="0" autoPict="0">
                <anchor moveWithCells="1">
                  <from>
                    <xdr:col>4</xdr:col>
                    <xdr:colOff>0</xdr:colOff>
                    <xdr:row>181</xdr:row>
                    <xdr:rowOff>257175</xdr:rowOff>
                  </from>
                  <to>
                    <xdr:col>4</xdr:col>
                    <xdr:colOff>180975</xdr:colOff>
                    <xdr:row>183</xdr:row>
                    <xdr:rowOff>9525</xdr:rowOff>
                  </to>
                </anchor>
              </controlPr>
            </control>
          </mc:Choice>
        </mc:AlternateContent>
        <mc:AlternateContent xmlns:mc="http://schemas.openxmlformats.org/markup-compatibility/2006">
          <mc:Choice Requires="x14">
            <control shapeId="61" r:id="rId61" name="Check Box 281">
              <controlPr defaultSize="0" autoFill="0" autoLine="0" autoPict="0">
                <anchor moveWithCells="1">
                  <from>
                    <xdr:col>4</xdr:col>
                    <xdr:colOff>0</xdr:colOff>
                    <xdr:row>182</xdr:row>
                    <xdr:rowOff>161925</xdr:rowOff>
                  </from>
                  <to>
                    <xdr:col>4</xdr:col>
                    <xdr:colOff>180975</xdr:colOff>
                    <xdr:row>184</xdr:row>
                    <xdr:rowOff>9525</xdr:rowOff>
                  </to>
                </anchor>
              </controlPr>
            </control>
          </mc:Choice>
        </mc:AlternateContent>
        <mc:AlternateContent xmlns:mc="http://schemas.openxmlformats.org/markup-compatibility/2006">
          <mc:Choice Requires="x14">
            <control shapeId="62" r:id="rId62" name="Check Box 282">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63" r:id="rId63" name="Check Box 283">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160" r:id="rId64" name="Check Box 284">
              <controlPr defaultSize="0" autoFill="0" autoLine="0" autoPict="0">
                <anchor moveWithCells="1">
                  <from>
                    <xdr:col>4</xdr:col>
                    <xdr:colOff>0</xdr:colOff>
                    <xdr:row>186</xdr:row>
                    <xdr:rowOff>0</xdr:rowOff>
                  </from>
                  <to>
                    <xdr:col>4</xdr:col>
                    <xdr:colOff>180975</xdr:colOff>
                    <xdr:row>187</xdr:row>
                    <xdr:rowOff>19050</xdr:rowOff>
                  </to>
                </anchor>
              </controlPr>
            </control>
          </mc:Choice>
        </mc:AlternateContent>
        <mc:AlternateContent xmlns:mc="http://schemas.openxmlformats.org/markup-compatibility/2006">
          <mc:Choice Requires="x14">
            <control shapeId="76161" r:id="rId65" name="Check Box 285">
              <controlPr defaultSize="0" autoFill="0" autoLine="0" autoPict="0">
                <anchor moveWithCells="1">
                  <from>
                    <xdr:col>4</xdr:col>
                    <xdr:colOff>0</xdr:colOff>
                    <xdr:row>186</xdr:row>
                    <xdr:rowOff>161925</xdr:rowOff>
                  </from>
                  <to>
                    <xdr:col>4</xdr:col>
                    <xdr:colOff>180975</xdr:colOff>
                    <xdr:row>188</xdr:row>
                    <xdr:rowOff>9525</xdr:rowOff>
                  </to>
                </anchor>
              </controlPr>
            </control>
          </mc:Choice>
        </mc:AlternateContent>
        <mc:AlternateContent xmlns:mc="http://schemas.openxmlformats.org/markup-compatibility/2006">
          <mc:Choice Requires="x14">
            <control shapeId="76162" r:id="rId66" name="Check Box 295">
              <controlPr defaultSize="0" autoFill="0" autoLine="0" autoPict="0">
                <anchor moveWithCells="1">
                  <from>
                    <xdr:col>17</xdr:col>
                    <xdr:colOff>180975</xdr:colOff>
                    <xdr:row>151</xdr:row>
                    <xdr:rowOff>0</xdr:rowOff>
                  </from>
                  <to>
                    <xdr:col>19</xdr:col>
                    <xdr:colOff>38100</xdr:colOff>
                    <xdr:row>151</xdr:row>
                    <xdr:rowOff>219075</xdr:rowOff>
                  </to>
                </anchor>
              </controlPr>
            </control>
          </mc:Choice>
        </mc:AlternateContent>
        <mc:AlternateContent xmlns:mc="http://schemas.openxmlformats.org/markup-compatibility/2006">
          <mc:Choice Requires="x14">
            <control shapeId="76163" r:id="rId67" name="Check Box 297">
              <controlPr defaultSize="0" autoFill="0" autoLine="0" autoPict="0">
                <anchor moveWithCells="1">
                  <from>
                    <xdr:col>4</xdr:col>
                    <xdr:colOff>0</xdr:colOff>
                    <xdr:row>150</xdr:row>
                    <xdr:rowOff>247650</xdr:rowOff>
                  </from>
                  <to>
                    <xdr:col>5</xdr:col>
                    <xdr:colOff>28575</xdr:colOff>
                    <xdr:row>151</xdr:row>
                    <xdr:rowOff>219075</xdr:rowOff>
                  </to>
                </anchor>
              </controlPr>
            </control>
          </mc:Choice>
        </mc:AlternateContent>
        <mc:AlternateContent xmlns:mc="http://schemas.openxmlformats.org/markup-compatibility/2006">
          <mc:Choice Requires="x14">
            <control shapeId="76164" r:id="rId68" name="Check Box 298">
              <controlPr defaultSize="0" autoFill="0" autoLine="0" autoPict="0">
                <anchor moveWithCells="1">
                  <from>
                    <xdr:col>11</xdr:col>
                    <xdr:colOff>0</xdr:colOff>
                    <xdr:row>150</xdr:row>
                    <xdr:rowOff>247650</xdr:rowOff>
                  </from>
                  <to>
                    <xdr:col>12</xdr:col>
                    <xdr:colOff>57150</xdr:colOff>
                    <xdr:row>151</xdr:row>
                    <xdr:rowOff>219075</xdr:rowOff>
                  </to>
                </anchor>
              </controlPr>
            </control>
          </mc:Choice>
        </mc:AlternateContent>
        <mc:AlternateContent xmlns:mc="http://schemas.openxmlformats.org/markup-compatibility/2006">
          <mc:Choice Requires="x14">
            <control shapeId="76165" r:id="rId69" name="Check Box 312">
              <controlPr defaultSize="0" autoFill="0" autoLine="0" autoPict="0">
                <anchor moveWithCells="1">
                  <from>
                    <xdr:col>8</xdr:col>
                    <xdr:colOff>0</xdr:colOff>
                    <xdr:row>149</xdr:row>
                    <xdr:rowOff>76200</xdr:rowOff>
                  </from>
                  <to>
                    <xdr:col>9</xdr:col>
                    <xdr:colOff>57150</xdr:colOff>
                    <xdr:row>149</xdr:row>
                    <xdr:rowOff>295275</xdr:rowOff>
                  </to>
                </anchor>
              </controlPr>
            </control>
          </mc:Choice>
        </mc:AlternateContent>
        <mc:AlternateContent xmlns:mc="http://schemas.openxmlformats.org/markup-compatibility/2006">
          <mc:Choice Requires="x14">
            <control shapeId="76166" r:id="rId70" name="Check Box 313">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167" r:id="rId71" name="Check Box 314">
              <controlPr defaultSize="0" autoFill="0" autoLine="0" autoPict="0">
                <anchor moveWithCells="1">
                  <from>
                    <xdr:col>13</xdr:col>
                    <xdr:colOff>0</xdr:colOff>
                    <xdr:row>148</xdr:row>
                    <xdr:rowOff>66675</xdr:rowOff>
                  </from>
                  <to>
                    <xdr:col>14</xdr:col>
                    <xdr:colOff>57150</xdr:colOff>
                    <xdr:row>148</xdr:row>
                    <xdr:rowOff>295275</xdr:rowOff>
                  </to>
                </anchor>
              </controlPr>
            </control>
          </mc:Choice>
        </mc:AlternateContent>
        <mc:AlternateContent xmlns:mc="http://schemas.openxmlformats.org/markup-compatibility/2006">
          <mc:Choice Requires="x14">
            <control shapeId="76168" r:id="rId72" name="Check Box 315">
              <controlPr defaultSize="0" autoFill="0" autoLine="0" autoPict="0">
                <anchor moveWithCells="1">
                  <from>
                    <xdr:col>21</xdr:col>
                    <xdr:colOff>0</xdr:colOff>
                    <xdr:row>148</xdr:row>
                    <xdr:rowOff>66675</xdr:rowOff>
                  </from>
                  <to>
                    <xdr:col>22</xdr:col>
                    <xdr:colOff>57150</xdr:colOff>
                    <xdr:row>148</xdr:row>
                    <xdr:rowOff>295275</xdr:rowOff>
                  </to>
                </anchor>
              </controlPr>
            </control>
          </mc:Choice>
        </mc:AlternateContent>
        <mc:AlternateContent xmlns:mc="http://schemas.openxmlformats.org/markup-compatibility/2006">
          <mc:Choice Requires="x14">
            <control shapeId="76169" r:id="rId73" name="Check Box 316">
              <controlPr defaultSize="0" autoFill="0" autoLine="0" autoPict="0">
                <anchor moveWithCells="1">
                  <from>
                    <xdr:col>13</xdr:col>
                    <xdr:colOff>0</xdr:colOff>
                    <xdr:row>149</xdr:row>
                    <xdr:rowOff>66675</xdr:rowOff>
                  </from>
                  <to>
                    <xdr:col>14</xdr:col>
                    <xdr:colOff>57150</xdr:colOff>
                    <xdr:row>149</xdr:row>
                    <xdr:rowOff>285750</xdr:rowOff>
                  </to>
                </anchor>
              </controlPr>
            </control>
          </mc:Choice>
        </mc:AlternateContent>
        <mc:AlternateContent xmlns:mc="http://schemas.openxmlformats.org/markup-compatibility/2006">
          <mc:Choice Requires="x14">
            <control shapeId="76170" r:id="rId74" name="Check Box 317">
              <controlPr defaultSize="0" autoFill="0" autoLine="0" autoPict="0">
                <anchor moveWithCells="1">
                  <from>
                    <xdr:col>21</xdr:col>
                    <xdr:colOff>9525</xdr:colOff>
                    <xdr:row>149</xdr:row>
                    <xdr:rowOff>66675</xdr:rowOff>
                  </from>
                  <to>
                    <xdr:col>22</xdr:col>
                    <xdr:colOff>66675</xdr:colOff>
                    <xdr:row>149</xdr:row>
                    <xdr:rowOff>285750</xdr:rowOff>
                  </to>
                </anchor>
              </controlPr>
            </control>
          </mc:Choice>
        </mc:AlternateContent>
        <mc:AlternateContent xmlns:mc="http://schemas.openxmlformats.org/markup-compatibility/2006">
          <mc:Choice Requires="x14">
            <control shapeId="76171" r:id="rId75" name="Check Box 318">
              <controlPr defaultSize="0" autoFill="0" autoLine="0" autoPict="0">
                <anchor moveWithCells="1">
                  <from>
                    <xdr:col>27</xdr:col>
                    <xdr:colOff>0</xdr:colOff>
                    <xdr:row>149</xdr:row>
                    <xdr:rowOff>57150</xdr:rowOff>
                  </from>
                  <to>
                    <xdr:col>28</xdr:col>
                    <xdr:colOff>57150</xdr:colOff>
                    <xdr:row>149</xdr:row>
                    <xdr:rowOff>276225</xdr:rowOff>
                  </to>
                </anchor>
              </controlPr>
            </control>
          </mc:Choice>
        </mc:AlternateContent>
        <mc:AlternateContent xmlns:mc="http://schemas.openxmlformats.org/markup-compatibility/2006">
          <mc:Choice Requires="x14">
            <control shapeId="76172" r:id="rId76" name="Check Box 332">
              <controlPr defaultSize="0" autoFill="0" autoLine="0" autoPict="0">
                <anchor moveWithCells="1">
                  <from>
                    <xdr:col>19</xdr:col>
                    <xdr:colOff>180975</xdr:colOff>
                    <xdr:row>154</xdr:row>
                    <xdr:rowOff>190500</xdr:rowOff>
                  </from>
                  <to>
                    <xdr:col>21</xdr:col>
                    <xdr:colOff>38100</xdr:colOff>
                    <xdr:row>156</xdr:row>
                    <xdr:rowOff>28575</xdr:rowOff>
                  </to>
                </anchor>
              </controlPr>
            </control>
          </mc:Choice>
        </mc:AlternateContent>
        <mc:AlternateContent xmlns:mc="http://schemas.openxmlformats.org/markup-compatibility/2006">
          <mc:Choice Requires="x14">
            <control shapeId="76173" r:id="rId77" name="Check Box 333">
              <controlPr defaultSize="0" autoFill="0" autoLine="0" autoPict="0">
                <anchor moveWithCells="1">
                  <from>
                    <xdr:col>23</xdr:col>
                    <xdr:colOff>171450</xdr:colOff>
                    <xdr:row>154</xdr:row>
                    <xdr:rowOff>190500</xdr:rowOff>
                  </from>
                  <to>
                    <xdr:col>25</xdr:col>
                    <xdr:colOff>28575</xdr:colOff>
                    <xdr:row>156</xdr:row>
                    <xdr:rowOff>28575</xdr:rowOff>
                  </to>
                </anchor>
              </controlPr>
            </control>
          </mc:Choice>
        </mc:AlternateContent>
        <mc:AlternateContent xmlns:mc="http://schemas.openxmlformats.org/markup-compatibility/2006">
          <mc:Choice Requires="x14">
            <control shapeId="76174" r:id="rId78" name="Check Box 337">
              <controlPr defaultSize="0" autoFill="0" autoLine="0" autoPict="0">
                <anchor moveWithCells="1">
                  <from>
                    <xdr:col>0</xdr:col>
                    <xdr:colOff>0</xdr:colOff>
                    <xdr:row>198</xdr:row>
                    <xdr:rowOff>266700</xdr:rowOff>
                  </from>
                  <to>
                    <xdr:col>1</xdr:col>
                    <xdr:colOff>38100</xdr:colOff>
                    <xdr:row>200</xdr:row>
                    <xdr:rowOff>28575</xdr:rowOff>
                  </to>
                </anchor>
              </controlPr>
            </control>
          </mc:Choice>
        </mc:AlternateContent>
        <mc:AlternateContent xmlns:mc="http://schemas.openxmlformats.org/markup-compatibility/2006">
          <mc:Choice Requires="x14">
            <control shapeId="76175" r:id="rId79" name="Check Box 363">
              <controlPr defaultSize="0" autoFill="0" autoLine="0" autoPict="0">
                <anchor moveWithCells="1">
                  <from>
                    <xdr:col>0</xdr:col>
                    <xdr:colOff>85725</xdr:colOff>
                    <xdr:row>47</xdr:row>
                    <xdr:rowOff>28575</xdr:rowOff>
                  </from>
                  <to>
                    <xdr:col>1</xdr:col>
                    <xdr:colOff>133350</xdr:colOff>
                    <xdr:row>47</xdr:row>
                    <xdr:rowOff>304800</xdr:rowOff>
                  </to>
                </anchor>
              </controlPr>
            </control>
          </mc:Choice>
        </mc:AlternateContent>
        <mc:AlternateContent xmlns:mc="http://schemas.openxmlformats.org/markup-compatibility/2006">
          <mc:Choice Requires="x14">
            <control shapeId="76176" r:id="rId80" name="Check Box 368">
              <controlPr defaultSize="0" autoFill="0" autoLine="0" autoPict="0">
                <anchor moveWithCells="1">
                  <from>
                    <xdr:col>2</xdr:col>
                    <xdr:colOff>0</xdr:colOff>
                    <xdr:row>108</xdr:row>
                    <xdr:rowOff>0</xdr:rowOff>
                  </from>
                  <to>
                    <xdr:col>3</xdr:col>
                    <xdr:colOff>28575</xdr:colOff>
                    <xdr:row>109</xdr:row>
                    <xdr:rowOff>47625</xdr:rowOff>
                  </to>
                </anchor>
              </controlPr>
            </control>
          </mc:Choice>
        </mc:AlternateContent>
        <mc:AlternateContent xmlns:mc="http://schemas.openxmlformats.org/markup-compatibility/2006">
          <mc:Choice Requires="x14">
            <control shapeId="76177" r:id="rId81" name="Check Box 369">
              <controlPr defaultSize="0" autoFill="0" autoLine="0" autoPict="0">
                <anchor moveWithCells="1">
                  <from>
                    <xdr:col>2</xdr:col>
                    <xdr:colOff>0</xdr:colOff>
                    <xdr:row>109</xdr:row>
                    <xdr:rowOff>47625</xdr:rowOff>
                  </from>
                  <to>
                    <xdr:col>3</xdr:col>
                    <xdr:colOff>28575</xdr:colOff>
                    <xdr:row>109</xdr:row>
                    <xdr:rowOff>295275</xdr:rowOff>
                  </to>
                </anchor>
              </controlPr>
            </control>
          </mc:Choice>
        </mc:AlternateContent>
        <mc:AlternateContent xmlns:mc="http://schemas.openxmlformats.org/markup-compatibility/2006">
          <mc:Choice Requires="x14">
            <control shapeId="76178" r:id="rId82" name="Check Box 370">
              <controlPr defaultSize="0" autoFill="0" autoLine="0" autoPict="0">
                <anchor moveWithCells="1">
                  <from>
                    <xdr:col>2</xdr:col>
                    <xdr:colOff>0</xdr:colOff>
                    <xdr:row>109</xdr:row>
                    <xdr:rowOff>314325</xdr:rowOff>
                  </from>
                  <to>
                    <xdr:col>3</xdr:col>
                    <xdr:colOff>28575</xdr:colOff>
                    <xdr:row>111</xdr:row>
                    <xdr:rowOff>9525</xdr:rowOff>
                  </to>
                </anchor>
              </controlPr>
            </control>
          </mc:Choice>
        </mc:AlternateContent>
        <mc:AlternateContent xmlns:mc="http://schemas.openxmlformats.org/markup-compatibility/2006">
          <mc:Choice Requires="x14">
            <control shapeId="76179" r:id="rId83" name="Check Box 414">
              <controlPr defaultSize="0" autoFill="0" autoLine="0" autoPict="0">
                <anchor moveWithCells="1">
                  <from>
                    <xdr:col>2</xdr:col>
                    <xdr:colOff>0</xdr:colOff>
                    <xdr:row>107</xdr:row>
                    <xdr:rowOff>0</xdr:rowOff>
                  </from>
                  <to>
                    <xdr:col>3</xdr:col>
                    <xdr:colOff>28575</xdr:colOff>
                    <xdr:row>108</xdr:row>
                    <xdr:rowOff>47625</xdr:rowOff>
                  </to>
                </anchor>
              </controlPr>
            </control>
          </mc:Choice>
        </mc:AlternateContent>
        <mc:AlternateContent xmlns:mc="http://schemas.openxmlformats.org/markup-compatibility/2006">
          <mc:Choice Requires="x14">
            <control shapeId="76180" r:id="rId84" name="Check Box 442">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181" r:id="rId85" name="Check Box 443">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182" r:id="rId86" name="Check Box 444">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183" r:id="rId87" name="Check Box 445">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184" r:id="rId88" name="Check Box 446">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185" r:id="rId89" name="Check Box 447">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186" r:id="rId90" name="Check Box 495">
              <controlPr defaultSize="0" autoFill="0" autoLine="0" autoPict="0">
                <anchor moveWithCells="1">
                  <from>
                    <xdr:col>31</xdr:col>
                    <xdr:colOff>171450</xdr:colOff>
                    <xdr:row>69</xdr:row>
                    <xdr:rowOff>0</xdr:rowOff>
                  </from>
                  <to>
                    <xdr:col>33</xdr:col>
                    <xdr:colOff>0</xdr:colOff>
                    <xdr:row>69</xdr:row>
                    <xdr:rowOff>276225</xdr:rowOff>
                  </to>
                </anchor>
              </controlPr>
            </control>
          </mc:Choice>
        </mc:AlternateContent>
        <mc:AlternateContent xmlns:mc="http://schemas.openxmlformats.org/markup-compatibility/2006">
          <mc:Choice Requires="x14">
            <control shapeId="76187" r:id="rId91" name="Check Box 496">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1">
    <pageSetUpPr fitToPage="1"/>
  </sheetPr>
  <dimension ref="A1:AH110"/>
  <sheetViews>
    <sheetView view="pageBreakPreview" zoomScale="70" zoomScaleNormal="85" zoomScaleSheetLayoutView="70" zoomScalePageLayoutView="70" workbookViewId="0"/>
  </sheetViews>
  <sheetFormatPr defaultColWidth="2.5" defaultRowHeight="13.5" x14ac:dyDescent="0.15"/>
  <cols>
    <col min="1" max="1" width="3.625" style="73" customWidth="1"/>
    <col min="2" max="11" width="2.625" style="73" customWidth="1"/>
    <col min="12" max="12" width="20.75" style="73" customWidth="1"/>
    <col min="13" max="13" width="11.25" style="73" customWidth="1"/>
    <col min="14" max="14" width="13.875" style="73" customWidth="1"/>
    <col min="15" max="16" width="31.25" style="73" customWidth="1"/>
    <col min="17" max="17" width="10.625" style="73" customWidth="1"/>
    <col min="18" max="20" width="10" style="73" customWidth="1"/>
    <col min="21" max="21" width="6.75" style="73" customWidth="1"/>
    <col min="22" max="22" width="4.25" style="73" customWidth="1"/>
    <col min="23" max="23" width="3.625" style="73" customWidth="1"/>
    <col min="24" max="24" width="3.125" style="73" customWidth="1"/>
    <col min="25" max="25" width="3.625" style="73" customWidth="1"/>
    <col min="26" max="26" width="7.875" style="73" customWidth="1"/>
    <col min="27" max="27" width="3.625" style="73" customWidth="1"/>
    <col min="28" max="28" width="3.125" style="73" customWidth="1"/>
    <col min="29" max="29" width="3.625" style="73" customWidth="1"/>
    <col min="30" max="30" width="3.125" style="73" customWidth="1"/>
    <col min="31" max="31" width="2.5" style="73" customWidth="1"/>
    <col min="32" max="32" width="3.5" style="73" customWidth="1"/>
    <col min="33" max="33" width="5.5" style="73" customWidth="1"/>
    <col min="34" max="34" width="14.25" style="73" customWidth="1"/>
    <col min="35" max="35" width="5.75" style="73" customWidth="1"/>
    <col min="36" max="16384" width="2.5" style="73"/>
  </cols>
  <sheetData>
    <row r="1" spans="1:34" ht="21" customHeight="1" x14ac:dyDescent="0.15">
      <c r="A1" s="81" t="s">
        <v>61</v>
      </c>
      <c r="B1" s="72"/>
      <c r="C1" s="72"/>
      <c r="D1" s="72"/>
      <c r="E1" s="72"/>
      <c r="F1" s="72"/>
      <c r="G1" s="74" t="s">
        <v>224</v>
      </c>
      <c r="H1" s="72"/>
      <c r="I1" s="72"/>
      <c r="J1" s="72"/>
      <c r="K1" s="72"/>
      <c r="L1" s="72"/>
      <c r="M1" s="72"/>
      <c r="N1" s="72"/>
      <c r="O1" s="72"/>
      <c r="P1" s="72"/>
      <c r="Q1" s="72"/>
      <c r="R1" s="72"/>
      <c r="S1" s="72"/>
      <c r="T1" s="72"/>
      <c r="U1" s="72"/>
      <c r="V1" s="72"/>
      <c r="W1" s="75"/>
      <c r="X1" s="75"/>
      <c r="Y1" s="75"/>
      <c r="Z1" s="75"/>
      <c r="AA1" s="75"/>
      <c r="AB1" s="75"/>
      <c r="AC1" s="75"/>
      <c r="AD1" s="75"/>
      <c r="AE1" s="75"/>
      <c r="AF1" s="75"/>
      <c r="AG1" s="75"/>
      <c r="AH1" s="75"/>
    </row>
    <row r="2" spans="1:34" ht="21" customHeight="1" thickBot="1" x14ac:dyDescent="0.2">
      <c r="A2" s="72"/>
      <c r="B2" s="74"/>
      <c r="C2" s="74"/>
      <c r="D2" s="74"/>
      <c r="E2" s="74"/>
      <c r="F2" s="74"/>
      <c r="G2" s="74"/>
      <c r="H2" s="74"/>
      <c r="I2" s="74"/>
      <c r="J2" s="74"/>
      <c r="K2" s="74"/>
      <c r="L2" s="74"/>
      <c r="M2" s="74"/>
      <c r="N2" s="74"/>
      <c r="O2" s="74"/>
      <c r="P2" s="74"/>
      <c r="Q2" s="74"/>
      <c r="R2" s="74"/>
      <c r="S2" s="74"/>
      <c r="T2" s="74"/>
      <c r="U2" s="74"/>
      <c r="V2" s="74"/>
      <c r="W2" s="75"/>
      <c r="X2" s="75"/>
      <c r="Y2" s="75"/>
      <c r="Z2" s="75"/>
      <c r="AA2" s="76"/>
      <c r="AB2" s="82"/>
      <c r="AC2" s="82"/>
      <c r="AD2" s="82"/>
      <c r="AE2" s="82"/>
      <c r="AF2" s="82"/>
      <c r="AG2" s="82"/>
      <c r="AH2" s="82"/>
    </row>
    <row r="3" spans="1:34" ht="27" customHeight="1" thickBot="1" x14ac:dyDescent="0.2">
      <c r="A3" s="1212" t="s">
        <v>5</v>
      </c>
      <c r="B3" s="1212"/>
      <c r="C3" s="1213"/>
      <c r="D3" s="1209" t="str">
        <f>IF(基本情報入力シート!M38="","",基本情報入力シート!M38)</f>
        <v>○○ケアサービス</v>
      </c>
      <c r="E3" s="1210"/>
      <c r="F3" s="1210"/>
      <c r="G3" s="1210"/>
      <c r="H3" s="1210"/>
      <c r="I3" s="1210"/>
      <c r="J3" s="1210"/>
      <c r="K3" s="1210"/>
      <c r="L3" s="1210"/>
      <c r="M3" s="1210"/>
      <c r="N3" s="1210"/>
      <c r="O3" s="1211"/>
      <c r="P3" s="78"/>
      <c r="Q3" s="77"/>
      <c r="R3" s="77"/>
      <c r="S3" s="72"/>
      <c r="T3" s="72"/>
      <c r="U3" s="72"/>
      <c r="V3" s="77"/>
      <c r="W3" s="72"/>
      <c r="X3" s="72"/>
      <c r="Y3" s="72"/>
      <c r="Z3" s="72"/>
      <c r="AA3" s="72"/>
      <c r="AB3" s="72"/>
      <c r="AC3" s="72"/>
      <c r="AD3" s="72"/>
      <c r="AE3" s="72"/>
      <c r="AF3" s="72"/>
      <c r="AG3" s="72"/>
      <c r="AH3" s="72"/>
    </row>
    <row r="4" spans="1:34" ht="21" customHeight="1" thickBot="1" x14ac:dyDescent="0.2">
      <c r="A4" s="80"/>
      <c r="B4" s="80"/>
      <c r="C4" s="80"/>
      <c r="D4" s="79"/>
      <c r="E4" s="79"/>
      <c r="F4" s="79"/>
      <c r="G4" s="79"/>
      <c r="H4" s="79"/>
      <c r="I4" s="79"/>
      <c r="J4" s="79"/>
      <c r="K4" s="79"/>
      <c r="L4" s="79"/>
      <c r="M4" s="79"/>
      <c r="N4" s="79"/>
      <c r="O4" s="79"/>
      <c r="P4" s="79"/>
      <c r="Q4" s="77"/>
      <c r="R4" s="77"/>
      <c r="S4" s="72"/>
      <c r="T4" s="72"/>
      <c r="U4" s="72"/>
      <c r="V4" s="77"/>
      <c r="W4" s="72"/>
      <c r="X4" s="72"/>
      <c r="Y4" s="72"/>
      <c r="Z4" s="72"/>
      <c r="AA4" s="72"/>
      <c r="AB4" s="72"/>
      <c r="AC4" s="72"/>
      <c r="AD4" s="72"/>
      <c r="AE4" s="72"/>
      <c r="AF4" s="72"/>
      <c r="AG4" s="72"/>
      <c r="AH4" s="72"/>
    </row>
    <row r="5" spans="1:34" ht="27.75" customHeight="1" thickBot="1" x14ac:dyDescent="0.2">
      <c r="A5" s="1231" t="s">
        <v>494</v>
      </c>
      <c r="B5" s="1232"/>
      <c r="C5" s="1232"/>
      <c r="D5" s="1232"/>
      <c r="E5" s="1232"/>
      <c r="F5" s="1232"/>
      <c r="G5" s="1232"/>
      <c r="H5" s="1232"/>
      <c r="I5" s="1232"/>
      <c r="J5" s="1232"/>
      <c r="K5" s="1232"/>
      <c r="L5" s="1232"/>
      <c r="M5" s="1232"/>
      <c r="N5" s="1232"/>
      <c r="O5" s="83">
        <f>IF(SUM(AH11:AH110)=0,"",SUM(AH11:AH110))</f>
        <v>36881244</v>
      </c>
      <c r="P5" s="79"/>
      <c r="Q5" s="77"/>
      <c r="R5" s="77"/>
      <c r="S5" s="72"/>
      <c r="T5" s="72"/>
      <c r="U5" s="72"/>
      <c r="V5" s="77"/>
      <c r="W5" s="72"/>
      <c r="X5" s="72"/>
      <c r="Y5" s="72"/>
      <c r="Z5" s="72"/>
      <c r="AA5" s="72"/>
      <c r="AB5" s="72"/>
      <c r="AC5" s="72"/>
      <c r="AD5" s="72"/>
      <c r="AE5" s="72"/>
      <c r="AF5" s="72"/>
      <c r="AG5" s="72"/>
      <c r="AH5" s="72"/>
    </row>
    <row r="6" spans="1:34" ht="21" customHeight="1" thickBot="1" x14ac:dyDescent="0.2">
      <c r="A6" s="72"/>
      <c r="B6" s="72"/>
      <c r="C6" s="72"/>
      <c r="D6" s="72"/>
      <c r="E6" s="72"/>
      <c r="F6" s="72"/>
      <c r="G6" s="72"/>
      <c r="H6" s="72"/>
      <c r="I6" s="72"/>
      <c r="J6" s="72"/>
      <c r="K6" s="72"/>
      <c r="L6" s="72"/>
      <c r="M6" s="72"/>
      <c r="N6" s="72"/>
      <c r="O6" s="72"/>
      <c r="P6" s="72"/>
      <c r="Q6" s="84"/>
      <c r="R6" s="84"/>
      <c r="S6" s="72"/>
      <c r="T6" s="72"/>
      <c r="U6" s="72"/>
      <c r="V6" s="72"/>
      <c r="W6" s="72"/>
      <c r="X6" s="72"/>
      <c r="Y6" s="72"/>
      <c r="Z6" s="72"/>
      <c r="AA6" s="72"/>
      <c r="AB6" s="72"/>
      <c r="AC6" s="72"/>
      <c r="AD6" s="72"/>
      <c r="AE6" s="72"/>
      <c r="AF6" s="72"/>
      <c r="AG6" s="72"/>
      <c r="AH6" s="85"/>
    </row>
    <row r="7" spans="1:34" ht="18" customHeight="1" x14ac:dyDescent="0.15">
      <c r="A7" s="1214"/>
      <c r="B7" s="1216" t="s">
        <v>6</v>
      </c>
      <c r="C7" s="1217"/>
      <c r="D7" s="1217"/>
      <c r="E7" s="1217"/>
      <c r="F7" s="1217"/>
      <c r="G7" s="1217"/>
      <c r="H7" s="1217"/>
      <c r="I7" s="1217"/>
      <c r="J7" s="1217"/>
      <c r="K7" s="1218"/>
      <c r="L7" s="1222" t="s">
        <v>87</v>
      </c>
      <c r="M7" s="86"/>
      <c r="N7" s="87"/>
      <c r="O7" s="1224" t="s">
        <v>97</v>
      </c>
      <c r="P7" s="1226" t="s">
        <v>50</v>
      </c>
      <c r="Q7" s="1228" t="s">
        <v>231</v>
      </c>
      <c r="R7" s="1230" t="s">
        <v>234</v>
      </c>
      <c r="S7" s="88" t="s">
        <v>348</v>
      </c>
      <c r="T7" s="89"/>
      <c r="U7" s="89"/>
      <c r="V7" s="89"/>
      <c r="W7" s="89"/>
      <c r="X7" s="89"/>
      <c r="Y7" s="89"/>
      <c r="Z7" s="89"/>
      <c r="AA7" s="89"/>
      <c r="AB7" s="89"/>
      <c r="AC7" s="89"/>
      <c r="AD7" s="89"/>
      <c r="AE7" s="89"/>
      <c r="AF7" s="89"/>
      <c r="AG7" s="89"/>
      <c r="AH7" s="90"/>
    </row>
    <row r="8" spans="1:34" ht="13.5" customHeight="1" x14ac:dyDescent="0.15">
      <c r="A8" s="1215"/>
      <c r="B8" s="1219"/>
      <c r="C8" s="1220"/>
      <c r="D8" s="1220"/>
      <c r="E8" s="1220"/>
      <c r="F8" s="1220"/>
      <c r="G8" s="1220"/>
      <c r="H8" s="1220"/>
      <c r="I8" s="1220"/>
      <c r="J8" s="1220"/>
      <c r="K8" s="1221"/>
      <c r="L8" s="1223"/>
      <c r="M8" s="91"/>
      <c r="N8" s="92"/>
      <c r="O8" s="1225"/>
      <c r="P8" s="1227"/>
      <c r="Q8" s="1229"/>
      <c r="R8" s="1208"/>
      <c r="S8" s="1203" t="s">
        <v>64</v>
      </c>
      <c r="T8" s="1204" t="s">
        <v>238</v>
      </c>
      <c r="U8" s="1206" t="s">
        <v>425</v>
      </c>
      <c r="V8" s="1197" t="s">
        <v>237</v>
      </c>
      <c r="W8" s="1198"/>
      <c r="X8" s="1198"/>
      <c r="Y8" s="1198"/>
      <c r="Z8" s="1198"/>
      <c r="AA8" s="1198"/>
      <c r="AB8" s="1198"/>
      <c r="AC8" s="1198"/>
      <c r="AD8" s="1198"/>
      <c r="AE8" s="1198"/>
      <c r="AF8" s="1198"/>
      <c r="AG8" s="1199"/>
      <c r="AH8" s="1208" t="s">
        <v>347</v>
      </c>
    </row>
    <row r="9" spans="1:34" ht="112.5" customHeight="1" x14ac:dyDescent="0.15">
      <c r="A9" s="1215"/>
      <c r="B9" s="1219"/>
      <c r="C9" s="1220"/>
      <c r="D9" s="1220"/>
      <c r="E9" s="1220"/>
      <c r="F9" s="1220"/>
      <c r="G9" s="1220"/>
      <c r="H9" s="1220"/>
      <c r="I9" s="1220"/>
      <c r="J9" s="1220"/>
      <c r="K9" s="1221"/>
      <c r="L9" s="1223"/>
      <c r="M9" s="93" t="s">
        <v>131</v>
      </c>
      <c r="N9" s="93" t="s">
        <v>132</v>
      </c>
      <c r="O9" s="1225"/>
      <c r="P9" s="1227"/>
      <c r="Q9" s="1229"/>
      <c r="R9" s="1208"/>
      <c r="S9" s="1203"/>
      <c r="T9" s="1205"/>
      <c r="U9" s="1207"/>
      <c r="V9" s="1200"/>
      <c r="W9" s="1201"/>
      <c r="X9" s="1201"/>
      <c r="Y9" s="1201"/>
      <c r="Z9" s="1201"/>
      <c r="AA9" s="1201"/>
      <c r="AB9" s="1201"/>
      <c r="AC9" s="1201"/>
      <c r="AD9" s="1201"/>
      <c r="AE9" s="1201"/>
      <c r="AF9" s="1201"/>
      <c r="AG9" s="1202"/>
      <c r="AH9" s="1208"/>
    </row>
    <row r="10" spans="1:34" ht="14.25" x14ac:dyDescent="0.15">
      <c r="A10" s="94"/>
      <c r="B10" s="95"/>
      <c r="C10" s="96"/>
      <c r="D10" s="96"/>
      <c r="E10" s="96"/>
      <c r="F10" s="96"/>
      <c r="G10" s="96"/>
      <c r="H10" s="96"/>
      <c r="I10" s="96"/>
      <c r="J10" s="96"/>
      <c r="K10" s="97"/>
      <c r="L10" s="98"/>
      <c r="M10" s="98"/>
      <c r="N10" s="98"/>
      <c r="O10" s="99"/>
      <c r="P10" s="100"/>
      <c r="Q10" s="101"/>
      <c r="R10" s="102"/>
      <c r="S10" s="103"/>
      <c r="T10" s="104"/>
      <c r="U10" s="105"/>
      <c r="V10" s="106"/>
      <c r="W10" s="107"/>
      <c r="X10" s="107"/>
      <c r="Y10" s="107"/>
      <c r="Z10" s="107"/>
      <c r="AA10" s="107"/>
      <c r="AB10" s="107"/>
      <c r="AC10" s="107"/>
      <c r="AD10" s="107"/>
      <c r="AE10" s="107"/>
      <c r="AF10" s="107"/>
      <c r="AG10" s="107"/>
      <c r="AH10" s="102"/>
    </row>
    <row r="11" spans="1:34" ht="36.75" customHeight="1" x14ac:dyDescent="0.15">
      <c r="A11" s="108">
        <v>1</v>
      </c>
      <c r="B11" s="1194" t="str">
        <f>IF(基本情報入力シート!C54="","",基本情報入力シート!C54)</f>
        <v>1334567890</v>
      </c>
      <c r="C11" s="1195"/>
      <c r="D11" s="1195"/>
      <c r="E11" s="1195"/>
      <c r="F11" s="1195"/>
      <c r="G11" s="1195"/>
      <c r="H11" s="1195"/>
      <c r="I11" s="1195"/>
      <c r="J11" s="1195"/>
      <c r="K11" s="1196"/>
      <c r="L11" s="109" t="str">
        <f>IF(基本情報入力シート!M54="","",基本情報入力シート!M54)</f>
        <v>東京都</v>
      </c>
      <c r="M11" s="109" t="str">
        <f>IF(基本情報入力シート!R54="","",基本情報入力シート!R54)</f>
        <v>東京都</v>
      </c>
      <c r="N11" s="109" t="str">
        <f>IF(基本情報入力シート!W54="","",基本情報入力シート!W54)</f>
        <v>千代田区</v>
      </c>
      <c r="O11" s="108" t="str">
        <f>IF(基本情報入力シート!X54="","",基本情報入力シート!X54)</f>
        <v>介護保険事業所名称０１</v>
      </c>
      <c r="P11" s="110" t="str">
        <f>IF(基本情報入力シート!Y54="","",基本情報入力シート!Y54)</f>
        <v>訪問介護</v>
      </c>
      <c r="Q11" s="111">
        <f>IF(基本情報入力シート!Z54="","",基本情報入力シート!Z54)</f>
        <v>225000</v>
      </c>
      <c r="R11" s="112">
        <f>IF(基本情報入力シート!AA54="","",基本情報入力シート!AA54)</f>
        <v>11.4</v>
      </c>
      <c r="S11" s="113" t="s">
        <v>278</v>
      </c>
      <c r="T11" s="114" t="s">
        <v>305</v>
      </c>
      <c r="U11" s="136">
        <f>IF(P11="","",VLOOKUP(P11,【参考】数式用!$A$5:$I$28,MATCH(T11,【参考】数式用!$C$4:$G$4,0)+2,0))</f>
        <v>0.1</v>
      </c>
      <c r="V11" s="46" t="s">
        <v>21</v>
      </c>
      <c r="W11" s="115">
        <v>5</v>
      </c>
      <c r="X11" s="47" t="s">
        <v>11</v>
      </c>
      <c r="Y11" s="115">
        <v>4</v>
      </c>
      <c r="Z11" s="116" t="s">
        <v>67</v>
      </c>
      <c r="AA11" s="117">
        <v>6</v>
      </c>
      <c r="AB11" s="47" t="s">
        <v>11</v>
      </c>
      <c r="AC11" s="117">
        <v>3</v>
      </c>
      <c r="AD11" s="47" t="s">
        <v>14</v>
      </c>
      <c r="AE11" s="118" t="s">
        <v>30</v>
      </c>
      <c r="AF11" s="119">
        <f>IF(W11&gt;=1,(AA11*12+AC11)-(W11*12+Y11)+1,"")</f>
        <v>12</v>
      </c>
      <c r="AG11" s="47" t="s">
        <v>47</v>
      </c>
      <c r="AH11" s="120">
        <f>IFERROR(ROUNDDOWN(ROUND(Q11*U11,0)*R11,0)*AF11,"")</f>
        <v>3078000</v>
      </c>
    </row>
    <row r="12" spans="1:34" ht="36.75" customHeight="1" x14ac:dyDescent="0.15">
      <c r="A12" s="108">
        <f>A11+1</f>
        <v>2</v>
      </c>
      <c r="B12" s="1194">
        <f>IF(基本情報入力シート!C55="","",基本情報入力シート!C55)</f>
        <v>1334567890</v>
      </c>
      <c r="C12" s="1195"/>
      <c r="D12" s="1195"/>
      <c r="E12" s="1195"/>
      <c r="F12" s="1195"/>
      <c r="G12" s="1195"/>
      <c r="H12" s="1195"/>
      <c r="I12" s="1195"/>
      <c r="J12" s="1195"/>
      <c r="K12" s="1196"/>
      <c r="L12" s="109" t="str">
        <f>IF(基本情報入力シート!M55="","",基本情報入力シート!M55)</f>
        <v>千代田区・中央区・港区</v>
      </c>
      <c r="M12" s="109" t="str">
        <f>IF(基本情報入力シート!R55="","",基本情報入力シート!R55)</f>
        <v>東京都</v>
      </c>
      <c r="N12" s="109" t="str">
        <f>IF(基本情報入力シート!W55="","",基本情報入力シート!W55)</f>
        <v>千代田区</v>
      </c>
      <c r="O12" s="108" t="str">
        <f>IF(基本情報入力シート!X55="","",基本情報入力シート!X55)</f>
        <v>介護保険事業所名称０１</v>
      </c>
      <c r="P12" s="110" t="str">
        <f>IF(基本情報入力シート!Y55="","",基本情報入力シート!Y55)</f>
        <v>訪問型サービス（総合事業）</v>
      </c>
      <c r="Q12" s="111">
        <f>IF(基本情報入力シート!Z55="","",基本情報入力シート!Z55)</f>
        <v>95000</v>
      </c>
      <c r="R12" s="112">
        <f>IF(基本情報入力シート!AA55="","",基本情報入力シート!AA55)</f>
        <v>11.4</v>
      </c>
      <c r="S12" s="113" t="s">
        <v>278</v>
      </c>
      <c r="T12" s="114" t="s">
        <v>305</v>
      </c>
      <c r="U12" s="136">
        <f>IF(P12="","",VLOOKUP(P12,【参考】数式用!$A$5:$I$28,MATCH(T12,【参考】数式用!$C$4:$G$4,0)+2,0))</f>
        <v>0.1</v>
      </c>
      <c r="V12" s="46" t="s">
        <v>21</v>
      </c>
      <c r="W12" s="115">
        <v>5</v>
      </c>
      <c r="X12" s="47" t="s">
        <v>11</v>
      </c>
      <c r="Y12" s="115">
        <v>4</v>
      </c>
      <c r="Z12" s="116" t="s">
        <v>67</v>
      </c>
      <c r="AA12" s="117">
        <v>6</v>
      </c>
      <c r="AB12" s="47" t="s">
        <v>11</v>
      </c>
      <c r="AC12" s="117">
        <v>3</v>
      </c>
      <c r="AD12" s="47" t="s">
        <v>14</v>
      </c>
      <c r="AE12" s="118" t="s">
        <v>30</v>
      </c>
      <c r="AF12" s="119">
        <f t="shared" ref="AF12:AF15" si="0">IF(W12&gt;=1,(AA12*12+AC12)-(W12*12+Y12)+1,"")</f>
        <v>12</v>
      </c>
      <c r="AG12" s="47" t="s">
        <v>47</v>
      </c>
      <c r="AH12" s="120">
        <f t="shared" ref="AH12:AH75" si="1">IFERROR(ROUNDDOWN(ROUND(Q12*U12,0)*R12,0)*AF12,"")</f>
        <v>1299600</v>
      </c>
    </row>
    <row r="13" spans="1:34" ht="36.75" customHeight="1" x14ac:dyDescent="0.15">
      <c r="A13" s="108">
        <f t="shared" ref="A13:A25" si="2">A12+1</f>
        <v>3</v>
      </c>
      <c r="B13" s="1194">
        <f>IF(基本情報入力シート!C56="","",基本情報入力シート!C56)</f>
        <v>1334567891</v>
      </c>
      <c r="C13" s="1195"/>
      <c r="D13" s="1195"/>
      <c r="E13" s="1195"/>
      <c r="F13" s="1195"/>
      <c r="G13" s="1195"/>
      <c r="H13" s="1195"/>
      <c r="I13" s="1195"/>
      <c r="J13" s="1195"/>
      <c r="K13" s="1196"/>
      <c r="L13" s="109" t="str">
        <f>IF(基本情報入力シート!M56="","",基本情報入力シート!M56)</f>
        <v>東京都</v>
      </c>
      <c r="M13" s="109" t="str">
        <f>IF(基本情報入力シート!R56="","",基本情報入力シート!R56)</f>
        <v>東京都</v>
      </c>
      <c r="N13" s="109" t="str">
        <f>IF(基本情報入力シート!W56="","",基本情報入力シート!W56)</f>
        <v>豊島区</v>
      </c>
      <c r="O13" s="108" t="str">
        <f>IF(基本情報入力シート!X56="","",基本情報入力シート!X56)</f>
        <v>介護保険事業所名称０２</v>
      </c>
      <c r="P13" s="110" t="str">
        <f>IF(基本情報入力シート!Y56="","",基本情報入力シート!Y56)</f>
        <v>通所介護</v>
      </c>
      <c r="Q13" s="111">
        <f>IF(基本情報入力シート!Z56="","",基本情報入力シート!Z56)</f>
        <v>385000</v>
      </c>
      <c r="R13" s="112">
        <f>IF(基本情報入力シート!AA56="","",基本情報入力シート!AA56)</f>
        <v>10.9</v>
      </c>
      <c r="S13" s="113" t="s">
        <v>278</v>
      </c>
      <c r="T13" s="114" t="s">
        <v>305</v>
      </c>
      <c r="U13" s="136">
        <f>IF(P13="","",VLOOKUP(P13,【参考】数式用!$A$5:$I$28,MATCH(T13,【参考】数式用!$C$4:$G$4,0)+2,0))</f>
        <v>4.2999999999999997E-2</v>
      </c>
      <c r="V13" s="46" t="s">
        <v>21</v>
      </c>
      <c r="W13" s="115">
        <v>5</v>
      </c>
      <c r="X13" s="47" t="s">
        <v>11</v>
      </c>
      <c r="Y13" s="115">
        <v>4</v>
      </c>
      <c r="Z13" s="116" t="s">
        <v>67</v>
      </c>
      <c r="AA13" s="117">
        <v>6</v>
      </c>
      <c r="AB13" s="47" t="s">
        <v>11</v>
      </c>
      <c r="AC13" s="117">
        <v>3</v>
      </c>
      <c r="AD13" s="47" t="s">
        <v>14</v>
      </c>
      <c r="AE13" s="118" t="s">
        <v>30</v>
      </c>
      <c r="AF13" s="119">
        <f t="shared" si="0"/>
        <v>12</v>
      </c>
      <c r="AG13" s="47" t="s">
        <v>47</v>
      </c>
      <c r="AH13" s="120">
        <f t="shared" si="1"/>
        <v>2165388</v>
      </c>
    </row>
    <row r="14" spans="1:34" ht="36.75" customHeight="1" x14ac:dyDescent="0.15">
      <c r="A14" s="108">
        <f t="shared" si="2"/>
        <v>4</v>
      </c>
      <c r="B14" s="1194">
        <f>IF(基本情報入力シート!C57="","",基本情報入力シート!C57)</f>
        <v>1334567892</v>
      </c>
      <c r="C14" s="1195"/>
      <c r="D14" s="1195"/>
      <c r="E14" s="1195"/>
      <c r="F14" s="1195"/>
      <c r="G14" s="1195"/>
      <c r="H14" s="1195"/>
      <c r="I14" s="1195"/>
      <c r="J14" s="1195"/>
      <c r="K14" s="1196"/>
      <c r="L14" s="109" t="str">
        <f>IF(基本情報入力シート!M57="","",基本情報入力シート!M57)</f>
        <v>横浜市</v>
      </c>
      <c r="M14" s="109" t="str">
        <f>IF(基本情報入力シート!R57="","",基本情報入力シート!R57)</f>
        <v>神奈川県</v>
      </c>
      <c r="N14" s="109" t="str">
        <f>IF(基本情報入力シート!W57="","",基本情報入力シート!W57)</f>
        <v>横浜市</v>
      </c>
      <c r="O14" s="108" t="str">
        <f>IF(基本情報入力シート!X57="","",基本情報入力シート!X57)</f>
        <v>介護保険事業所名称０３</v>
      </c>
      <c r="P14" s="110" t="str">
        <f>IF(基本情報入力シート!Y57="","",基本情報入力シート!Y57)</f>
        <v>（介護予防）小規模多機能型居宅介護</v>
      </c>
      <c r="Q14" s="111">
        <f>IF(基本情報入力シート!Z57="","",基本情報入力シート!Z57)</f>
        <v>425000</v>
      </c>
      <c r="R14" s="112">
        <f>IF(基本情報入力シート!AA57="","",基本情報入力シート!AA57)</f>
        <v>10.88</v>
      </c>
      <c r="S14" s="113" t="s">
        <v>304</v>
      </c>
      <c r="T14" s="114" t="s">
        <v>279</v>
      </c>
      <c r="U14" s="136">
        <f>IF(P14="","",VLOOKUP(P14,【参考】数式用!$A$5:$I$28,MATCH(T14,【参考】数式用!$C$4:$G$4,0)+2,0))</f>
        <v>0.10199999999999999</v>
      </c>
      <c r="V14" s="46" t="s">
        <v>21</v>
      </c>
      <c r="W14" s="115">
        <v>5</v>
      </c>
      <c r="X14" s="47" t="s">
        <v>11</v>
      </c>
      <c r="Y14" s="115">
        <v>4</v>
      </c>
      <c r="Z14" s="116" t="s">
        <v>67</v>
      </c>
      <c r="AA14" s="117">
        <v>6</v>
      </c>
      <c r="AB14" s="47" t="s">
        <v>11</v>
      </c>
      <c r="AC14" s="117">
        <v>3</v>
      </c>
      <c r="AD14" s="47" t="s">
        <v>14</v>
      </c>
      <c r="AE14" s="118" t="s">
        <v>30</v>
      </c>
      <c r="AF14" s="119">
        <f t="shared" si="0"/>
        <v>12</v>
      </c>
      <c r="AG14" s="47" t="s">
        <v>47</v>
      </c>
      <c r="AH14" s="120">
        <f t="shared" si="1"/>
        <v>5659776</v>
      </c>
    </row>
    <row r="15" spans="1:34" ht="36.75" customHeight="1" x14ac:dyDescent="0.15">
      <c r="A15" s="108">
        <f t="shared" si="2"/>
        <v>5</v>
      </c>
      <c r="B15" s="1194">
        <f>IF(基本情報入力シート!C58="","",基本情報入力シート!C58)</f>
        <v>1334567893</v>
      </c>
      <c r="C15" s="1195"/>
      <c r="D15" s="1195"/>
      <c r="E15" s="1195"/>
      <c r="F15" s="1195"/>
      <c r="G15" s="1195"/>
      <c r="H15" s="1195"/>
      <c r="I15" s="1195"/>
      <c r="J15" s="1195"/>
      <c r="K15" s="1196"/>
      <c r="L15" s="109" t="str">
        <f>IF(基本情報入力シート!M58="","",基本情報入力シート!M58)</f>
        <v>千葉県</v>
      </c>
      <c r="M15" s="109" t="str">
        <f>IF(基本情報入力シート!R58="","",基本情報入力シート!R58)</f>
        <v>千葉県</v>
      </c>
      <c r="N15" s="109" t="str">
        <f>IF(基本情報入力シート!W58="","",基本情報入力シート!W58)</f>
        <v>千葉市</v>
      </c>
      <c r="O15" s="108" t="str">
        <f>IF(基本情報入力シート!X58="","",基本情報入力シート!X58)</f>
        <v>介護保険事業所名称０４</v>
      </c>
      <c r="P15" s="110" t="str">
        <f>IF(基本情報入力シート!Y58="","",基本情報入力シート!Y58)</f>
        <v>介護老人福祉施設</v>
      </c>
      <c r="Q15" s="111">
        <f>IF(基本情報入力シート!Z58="","",基本情報入力シート!Z58)</f>
        <v>2135000</v>
      </c>
      <c r="R15" s="112">
        <f>IF(基本情報入力シート!AA58="","",基本情報入力シート!AA58)</f>
        <v>10.68</v>
      </c>
      <c r="S15" s="113" t="s">
        <v>278</v>
      </c>
      <c r="T15" s="114" t="s">
        <v>279</v>
      </c>
      <c r="U15" s="136">
        <f>IF(P15="","",VLOOKUP(P15,【参考】数式用!$A$5:$I$28,MATCH(T15,【参考】数式用!$C$4:$G$4,0)+2,0))</f>
        <v>8.3000000000000004E-2</v>
      </c>
      <c r="V15" s="46" t="s">
        <v>21</v>
      </c>
      <c r="W15" s="115">
        <v>5</v>
      </c>
      <c r="X15" s="47" t="s">
        <v>11</v>
      </c>
      <c r="Y15" s="115">
        <v>4</v>
      </c>
      <c r="Z15" s="116" t="s">
        <v>67</v>
      </c>
      <c r="AA15" s="117">
        <v>6</v>
      </c>
      <c r="AB15" s="47" t="s">
        <v>11</v>
      </c>
      <c r="AC15" s="117">
        <v>3</v>
      </c>
      <c r="AD15" s="47" t="s">
        <v>14</v>
      </c>
      <c r="AE15" s="118" t="s">
        <v>30</v>
      </c>
      <c r="AF15" s="119">
        <f t="shared" si="0"/>
        <v>12</v>
      </c>
      <c r="AG15" s="47" t="s">
        <v>47</v>
      </c>
      <c r="AH15" s="120">
        <f t="shared" si="1"/>
        <v>22710588</v>
      </c>
    </row>
    <row r="16" spans="1:34" ht="36.75" customHeight="1" x14ac:dyDescent="0.15">
      <c r="A16" s="108">
        <f t="shared" si="2"/>
        <v>6</v>
      </c>
      <c r="B16" s="1194">
        <f>IF(基本情報入力シート!C59="","",基本情報入力シート!C59)</f>
        <v>1334567893</v>
      </c>
      <c r="C16" s="1195"/>
      <c r="D16" s="1195"/>
      <c r="E16" s="1195"/>
      <c r="F16" s="1195"/>
      <c r="G16" s="1195"/>
      <c r="H16" s="1195"/>
      <c r="I16" s="1195"/>
      <c r="J16" s="1195"/>
      <c r="K16" s="1196"/>
      <c r="L16" s="109" t="str">
        <f>IF(基本情報入力シート!M59="","",基本情報入力シート!M59)</f>
        <v>千葉県</v>
      </c>
      <c r="M16" s="109" t="str">
        <f>IF(基本情報入力シート!R59="","",基本情報入力シート!R59)</f>
        <v>千葉県</v>
      </c>
      <c r="N16" s="109" t="str">
        <f>IF(基本情報入力シート!W59="","",基本情報入力シート!W59)</f>
        <v>千葉市</v>
      </c>
      <c r="O16" s="108" t="str">
        <f>IF(基本情報入力シート!X59="","",基本情報入力シート!X59)</f>
        <v>介護保険事業所名称０４</v>
      </c>
      <c r="P16" s="110" t="str">
        <f>IF(基本情報入力シート!Y59="","",基本情報入力シート!Y59)</f>
        <v>（介護予防）短期入所生活介護</v>
      </c>
      <c r="Q16" s="111">
        <f>IF(基本情報入力シート!Z59="","",基本情報入力シート!Z59)</f>
        <v>185000</v>
      </c>
      <c r="R16" s="112">
        <f>IF(基本情報入力シート!AA59="","",基本情報入力シート!AA59)</f>
        <v>10.68</v>
      </c>
      <c r="S16" s="113" t="s">
        <v>278</v>
      </c>
      <c r="T16" s="114" t="s">
        <v>279</v>
      </c>
      <c r="U16" s="136">
        <f>IF(P16="","",VLOOKUP(P16,【参考】数式用!$A$5:$I$28,MATCH(T16,【参考】数式用!$C$4:$G$4,0)+2,0))</f>
        <v>8.3000000000000004E-2</v>
      </c>
      <c r="V16" s="46" t="s">
        <v>121</v>
      </c>
      <c r="W16" s="115">
        <v>5</v>
      </c>
      <c r="X16" s="47" t="s">
        <v>122</v>
      </c>
      <c r="Y16" s="115">
        <v>4</v>
      </c>
      <c r="Z16" s="116" t="s">
        <v>123</v>
      </c>
      <c r="AA16" s="117">
        <v>6</v>
      </c>
      <c r="AB16" s="47" t="s">
        <v>122</v>
      </c>
      <c r="AC16" s="117">
        <v>3</v>
      </c>
      <c r="AD16" s="47" t="s">
        <v>124</v>
      </c>
      <c r="AE16" s="118" t="s">
        <v>125</v>
      </c>
      <c r="AF16" s="119">
        <f t="shared" ref="AF16:AF79" si="3">IF(W16&gt;=1,(AA16*12+AC16)-(W16*12+Y16)+1,"")</f>
        <v>12</v>
      </c>
      <c r="AG16" s="47" t="s">
        <v>126</v>
      </c>
      <c r="AH16" s="120">
        <f t="shared" si="1"/>
        <v>1967892</v>
      </c>
    </row>
    <row r="17" spans="1:34" ht="36.75" customHeight="1" x14ac:dyDescent="0.15">
      <c r="A17" s="108">
        <f t="shared" si="2"/>
        <v>7</v>
      </c>
      <c r="B17" s="1194" t="str">
        <f>IF(基本情報入力シート!C60="","",基本情報入力シート!C60)</f>
        <v/>
      </c>
      <c r="C17" s="1195"/>
      <c r="D17" s="1195"/>
      <c r="E17" s="1195"/>
      <c r="F17" s="1195"/>
      <c r="G17" s="1195"/>
      <c r="H17" s="1195"/>
      <c r="I17" s="1195"/>
      <c r="J17" s="1195"/>
      <c r="K17" s="1196"/>
      <c r="L17" s="109" t="str">
        <f>IF(基本情報入力シート!M60="","",基本情報入力シート!M60)</f>
        <v/>
      </c>
      <c r="M17" s="109" t="str">
        <f>IF(基本情報入力シート!R60="","",基本情報入力シート!R60)</f>
        <v/>
      </c>
      <c r="N17" s="109" t="str">
        <f>IF(基本情報入力シート!W60="","",基本情報入力シート!W60)</f>
        <v/>
      </c>
      <c r="O17" s="108" t="str">
        <f>IF(基本情報入力シート!X60="","",基本情報入力シート!X60)</f>
        <v/>
      </c>
      <c r="P17" s="110" t="str">
        <f>IF(基本情報入力シート!Y60="","",基本情報入力シート!Y60)</f>
        <v/>
      </c>
      <c r="Q17" s="111" t="str">
        <f>IF(基本情報入力シート!Z60="","",基本情報入力シート!Z60)</f>
        <v/>
      </c>
      <c r="R17" s="112" t="str">
        <f>IF(基本情報入力シート!AA60="","",基本情報入力シート!AA60)</f>
        <v/>
      </c>
      <c r="S17" s="113"/>
      <c r="T17" s="114"/>
      <c r="U17" s="136" t="str">
        <f>IF(P17="","",VLOOKUP(P17,【参考】数式用!$A$5:$I$28,MATCH(T17,【参考】数式用!$C$4:$G$4,0)+2,0))</f>
        <v/>
      </c>
      <c r="V17" s="46" t="s">
        <v>121</v>
      </c>
      <c r="W17" s="115"/>
      <c r="X17" s="47" t="s">
        <v>122</v>
      </c>
      <c r="Y17" s="115"/>
      <c r="Z17" s="116" t="s">
        <v>123</v>
      </c>
      <c r="AA17" s="117"/>
      <c r="AB17" s="47" t="s">
        <v>122</v>
      </c>
      <c r="AC17" s="117"/>
      <c r="AD17" s="47" t="s">
        <v>124</v>
      </c>
      <c r="AE17" s="118" t="s">
        <v>125</v>
      </c>
      <c r="AF17" s="119" t="str">
        <f t="shared" si="3"/>
        <v/>
      </c>
      <c r="AG17" s="47" t="s">
        <v>126</v>
      </c>
      <c r="AH17" s="120" t="str">
        <f t="shared" si="1"/>
        <v/>
      </c>
    </row>
    <row r="18" spans="1:34" ht="36.75" customHeight="1" x14ac:dyDescent="0.15">
      <c r="A18" s="108">
        <f t="shared" si="2"/>
        <v>8</v>
      </c>
      <c r="B18" s="1194" t="str">
        <f>IF(基本情報入力シート!C61="","",基本情報入力シート!C61)</f>
        <v/>
      </c>
      <c r="C18" s="1195"/>
      <c r="D18" s="1195"/>
      <c r="E18" s="1195"/>
      <c r="F18" s="1195"/>
      <c r="G18" s="1195"/>
      <c r="H18" s="1195"/>
      <c r="I18" s="1195"/>
      <c r="J18" s="1195"/>
      <c r="K18" s="1196"/>
      <c r="L18" s="109" t="str">
        <f>IF(基本情報入力シート!M61="","",基本情報入力シート!M61)</f>
        <v/>
      </c>
      <c r="M18" s="109" t="str">
        <f>IF(基本情報入力シート!R61="","",基本情報入力シート!R61)</f>
        <v/>
      </c>
      <c r="N18" s="109" t="str">
        <f>IF(基本情報入力シート!W61="","",基本情報入力シート!W61)</f>
        <v/>
      </c>
      <c r="O18" s="108" t="str">
        <f>IF(基本情報入力シート!X61="","",基本情報入力シート!X61)</f>
        <v/>
      </c>
      <c r="P18" s="110" t="str">
        <f>IF(基本情報入力シート!Y61="","",基本情報入力シート!Y61)</f>
        <v/>
      </c>
      <c r="Q18" s="111" t="str">
        <f>IF(基本情報入力シート!Z61="","",基本情報入力シート!Z61)</f>
        <v/>
      </c>
      <c r="R18" s="112" t="str">
        <f>IF(基本情報入力シート!AA61="","",基本情報入力シート!AA61)</f>
        <v/>
      </c>
      <c r="S18" s="113"/>
      <c r="T18" s="114"/>
      <c r="U18" s="136" t="str">
        <f>IF(P18="","",VLOOKUP(P18,【参考】数式用!$A$5:$I$28,MATCH(T18,【参考】数式用!$C$4:$G$4,0)+2,0))</f>
        <v/>
      </c>
      <c r="V18" s="46" t="s">
        <v>121</v>
      </c>
      <c r="W18" s="115"/>
      <c r="X18" s="47" t="s">
        <v>122</v>
      </c>
      <c r="Y18" s="115"/>
      <c r="Z18" s="116" t="s">
        <v>123</v>
      </c>
      <c r="AA18" s="117"/>
      <c r="AB18" s="47" t="s">
        <v>122</v>
      </c>
      <c r="AC18" s="117"/>
      <c r="AD18" s="47" t="s">
        <v>124</v>
      </c>
      <c r="AE18" s="118" t="s">
        <v>125</v>
      </c>
      <c r="AF18" s="119" t="str">
        <f t="shared" si="3"/>
        <v/>
      </c>
      <c r="AG18" s="47" t="s">
        <v>126</v>
      </c>
      <c r="AH18" s="120" t="str">
        <f t="shared" si="1"/>
        <v/>
      </c>
    </row>
    <row r="19" spans="1:34" ht="36.75" customHeight="1" x14ac:dyDescent="0.15">
      <c r="A19" s="108">
        <f t="shared" si="2"/>
        <v>9</v>
      </c>
      <c r="B19" s="1194" t="str">
        <f>IF(基本情報入力シート!C62="","",基本情報入力シート!C62)</f>
        <v/>
      </c>
      <c r="C19" s="1195"/>
      <c r="D19" s="1195"/>
      <c r="E19" s="1195"/>
      <c r="F19" s="1195"/>
      <c r="G19" s="1195"/>
      <c r="H19" s="1195"/>
      <c r="I19" s="1195"/>
      <c r="J19" s="1195"/>
      <c r="K19" s="1196"/>
      <c r="L19" s="109" t="str">
        <f>IF(基本情報入力シート!M62="","",基本情報入力シート!M62)</f>
        <v/>
      </c>
      <c r="M19" s="109" t="str">
        <f>IF(基本情報入力シート!R62="","",基本情報入力シート!R62)</f>
        <v/>
      </c>
      <c r="N19" s="109" t="str">
        <f>IF(基本情報入力シート!W62="","",基本情報入力シート!W62)</f>
        <v/>
      </c>
      <c r="O19" s="108" t="str">
        <f>IF(基本情報入力シート!X62="","",基本情報入力シート!X62)</f>
        <v/>
      </c>
      <c r="P19" s="110" t="str">
        <f>IF(基本情報入力シート!Y62="","",基本情報入力シート!Y62)</f>
        <v/>
      </c>
      <c r="Q19" s="111" t="str">
        <f>IF(基本情報入力シート!Z62="","",基本情報入力シート!Z62)</f>
        <v/>
      </c>
      <c r="R19" s="112" t="str">
        <f>IF(基本情報入力シート!AA62="","",基本情報入力シート!AA62)</f>
        <v/>
      </c>
      <c r="S19" s="113"/>
      <c r="T19" s="114"/>
      <c r="U19" s="136" t="str">
        <f>IF(P19="","",VLOOKUP(P19,【参考】数式用!$A$5:$I$28,MATCH(T19,【参考】数式用!$C$4:$G$4,0)+2,0))</f>
        <v/>
      </c>
      <c r="V19" s="46" t="s">
        <v>121</v>
      </c>
      <c r="W19" s="115"/>
      <c r="X19" s="47" t="s">
        <v>122</v>
      </c>
      <c r="Y19" s="115"/>
      <c r="Z19" s="116" t="s">
        <v>123</v>
      </c>
      <c r="AA19" s="117"/>
      <c r="AB19" s="47" t="s">
        <v>122</v>
      </c>
      <c r="AC19" s="117"/>
      <c r="AD19" s="47" t="s">
        <v>124</v>
      </c>
      <c r="AE19" s="118" t="s">
        <v>125</v>
      </c>
      <c r="AF19" s="119" t="str">
        <f t="shared" si="3"/>
        <v/>
      </c>
      <c r="AG19" s="47" t="s">
        <v>126</v>
      </c>
      <c r="AH19" s="120" t="str">
        <f t="shared" si="1"/>
        <v/>
      </c>
    </row>
    <row r="20" spans="1:34" ht="36.75" customHeight="1" x14ac:dyDescent="0.15">
      <c r="A20" s="108">
        <f t="shared" si="2"/>
        <v>10</v>
      </c>
      <c r="B20" s="1194" t="str">
        <f>IF(基本情報入力シート!C63="","",基本情報入力シート!C63)</f>
        <v/>
      </c>
      <c r="C20" s="1195"/>
      <c r="D20" s="1195"/>
      <c r="E20" s="1195"/>
      <c r="F20" s="1195"/>
      <c r="G20" s="1195"/>
      <c r="H20" s="1195"/>
      <c r="I20" s="1195"/>
      <c r="J20" s="1195"/>
      <c r="K20" s="1196"/>
      <c r="L20" s="109" t="str">
        <f>IF(基本情報入力シート!M63="","",基本情報入力シート!M63)</f>
        <v/>
      </c>
      <c r="M20" s="109" t="str">
        <f>IF(基本情報入力シート!R63="","",基本情報入力シート!R63)</f>
        <v/>
      </c>
      <c r="N20" s="109" t="str">
        <f>IF(基本情報入力シート!W63="","",基本情報入力シート!W63)</f>
        <v/>
      </c>
      <c r="O20" s="108" t="str">
        <f>IF(基本情報入力シート!X63="","",基本情報入力シート!X63)</f>
        <v/>
      </c>
      <c r="P20" s="110" t="str">
        <f>IF(基本情報入力シート!Y63="","",基本情報入力シート!Y63)</f>
        <v/>
      </c>
      <c r="Q20" s="111" t="str">
        <f>IF(基本情報入力シート!Z63="","",基本情報入力シート!Z63)</f>
        <v/>
      </c>
      <c r="R20" s="112" t="str">
        <f>IF(基本情報入力シート!AA63="","",基本情報入力シート!AA63)</f>
        <v/>
      </c>
      <c r="S20" s="113"/>
      <c r="T20" s="114"/>
      <c r="U20" s="136" t="str">
        <f>IF(P20="","",VLOOKUP(P20,【参考】数式用!$A$5:$I$28,MATCH(T20,【参考】数式用!$C$4:$G$4,0)+2,0))</f>
        <v/>
      </c>
      <c r="V20" s="46" t="s">
        <v>121</v>
      </c>
      <c r="W20" s="115"/>
      <c r="X20" s="47" t="s">
        <v>122</v>
      </c>
      <c r="Y20" s="115"/>
      <c r="Z20" s="116" t="s">
        <v>123</v>
      </c>
      <c r="AA20" s="117"/>
      <c r="AB20" s="47" t="s">
        <v>122</v>
      </c>
      <c r="AC20" s="117"/>
      <c r="AD20" s="47" t="s">
        <v>124</v>
      </c>
      <c r="AE20" s="118" t="s">
        <v>125</v>
      </c>
      <c r="AF20" s="119" t="str">
        <f t="shared" si="3"/>
        <v/>
      </c>
      <c r="AG20" s="47" t="s">
        <v>126</v>
      </c>
      <c r="AH20" s="120" t="str">
        <f t="shared" si="1"/>
        <v/>
      </c>
    </row>
    <row r="21" spans="1:34" ht="36.75" customHeight="1" x14ac:dyDescent="0.15">
      <c r="A21" s="108">
        <f t="shared" si="2"/>
        <v>11</v>
      </c>
      <c r="B21" s="1194" t="str">
        <f>IF(基本情報入力シート!C64="","",基本情報入力シート!C64)</f>
        <v/>
      </c>
      <c r="C21" s="1195"/>
      <c r="D21" s="1195"/>
      <c r="E21" s="1195"/>
      <c r="F21" s="1195"/>
      <c r="G21" s="1195"/>
      <c r="H21" s="1195"/>
      <c r="I21" s="1195"/>
      <c r="J21" s="1195"/>
      <c r="K21" s="1196"/>
      <c r="L21" s="109" t="str">
        <f>IF(基本情報入力シート!M64="","",基本情報入力シート!M64)</f>
        <v/>
      </c>
      <c r="M21" s="109" t="str">
        <f>IF(基本情報入力シート!R64="","",基本情報入力シート!R64)</f>
        <v/>
      </c>
      <c r="N21" s="109" t="str">
        <f>IF(基本情報入力シート!W64="","",基本情報入力シート!W64)</f>
        <v/>
      </c>
      <c r="O21" s="108" t="str">
        <f>IF(基本情報入力シート!X64="","",基本情報入力シート!X64)</f>
        <v/>
      </c>
      <c r="P21" s="110" t="str">
        <f>IF(基本情報入力シート!Y64="","",基本情報入力シート!Y64)</f>
        <v/>
      </c>
      <c r="Q21" s="111" t="str">
        <f>IF(基本情報入力シート!Z64="","",基本情報入力シート!Z64)</f>
        <v/>
      </c>
      <c r="R21" s="112" t="str">
        <f>IF(基本情報入力シート!AA64="","",基本情報入力シート!AA64)</f>
        <v/>
      </c>
      <c r="S21" s="113"/>
      <c r="T21" s="114"/>
      <c r="U21" s="136" t="str">
        <f>IF(P21="","",VLOOKUP(P21,【参考】数式用!$A$5:$I$28,MATCH(T21,【参考】数式用!$C$4:$G$4,0)+2,0))</f>
        <v/>
      </c>
      <c r="V21" s="46" t="s">
        <v>121</v>
      </c>
      <c r="W21" s="115"/>
      <c r="X21" s="47" t="s">
        <v>122</v>
      </c>
      <c r="Y21" s="115"/>
      <c r="Z21" s="116" t="s">
        <v>123</v>
      </c>
      <c r="AA21" s="117"/>
      <c r="AB21" s="47" t="s">
        <v>122</v>
      </c>
      <c r="AC21" s="117"/>
      <c r="AD21" s="47" t="s">
        <v>124</v>
      </c>
      <c r="AE21" s="118" t="s">
        <v>125</v>
      </c>
      <c r="AF21" s="119" t="str">
        <f t="shared" si="3"/>
        <v/>
      </c>
      <c r="AG21" s="47" t="s">
        <v>126</v>
      </c>
      <c r="AH21" s="120" t="str">
        <f t="shared" si="1"/>
        <v/>
      </c>
    </row>
    <row r="22" spans="1:34" ht="36.75" customHeight="1" x14ac:dyDescent="0.15">
      <c r="A22" s="108">
        <f t="shared" si="2"/>
        <v>12</v>
      </c>
      <c r="B22" s="1194" t="str">
        <f>IF(基本情報入力シート!C65="","",基本情報入力シート!C65)</f>
        <v/>
      </c>
      <c r="C22" s="1195"/>
      <c r="D22" s="1195"/>
      <c r="E22" s="1195"/>
      <c r="F22" s="1195"/>
      <c r="G22" s="1195"/>
      <c r="H22" s="1195"/>
      <c r="I22" s="1195"/>
      <c r="J22" s="1195"/>
      <c r="K22" s="1196"/>
      <c r="L22" s="109" t="str">
        <f>IF(基本情報入力シート!M65="","",基本情報入力シート!M65)</f>
        <v/>
      </c>
      <c r="M22" s="109" t="str">
        <f>IF(基本情報入力シート!R65="","",基本情報入力シート!R65)</f>
        <v/>
      </c>
      <c r="N22" s="109" t="str">
        <f>IF(基本情報入力シート!W65="","",基本情報入力シート!W65)</f>
        <v/>
      </c>
      <c r="O22" s="108" t="str">
        <f>IF(基本情報入力シート!X65="","",基本情報入力シート!X65)</f>
        <v/>
      </c>
      <c r="P22" s="110" t="str">
        <f>IF(基本情報入力シート!Y65="","",基本情報入力シート!Y65)</f>
        <v/>
      </c>
      <c r="Q22" s="111" t="str">
        <f>IF(基本情報入力シート!Z65="","",基本情報入力シート!Z65)</f>
        <v/>
      </c>
      <c r="R22" s="112" t="str">
        <f>IF(基本情報入力シート!AA65="","",基本情報入力シート!AA65)</f>
        <v/>
      </c>
      <c r="S22" s="113"/>
      <c r="T22" s="114"/>
      <c r="U22" s="136" t="str">
        <f>IF(P22="","",VLOOKUP(P22,【参考】数式用!$A$5:$I$28,MATCH(T22,【参考】数式用!$C$4:$G$4,0)+2,0))</f>
        <v/>
      </c>
      <c r="V22" s="46" t="s">
        <v>121</v>
      </c>
      <c r="W22" s="115"/>
      <c r="X22" s="47" t="s">
        <v>122</v>
      </c>
      <c r="Y22" s="115"/>
      <c r="Z22" s="116" t="s">
        <v>123</v>
      </c>
      <c r="AA22" s="117"/>
      <c r="AB22" s="47" t="s">
        <v>122</v>
      </c>
      <c r="AC22" s="117"/>
      <c r="AD22" s="47" t="s">
        <v>124</v>
      </c>
      <c r="AE22" s="118" t="s">
        <v>125</v>
      </c>
      <c r="AF22" s="119" t="str">
        <f t="shared" si="3"/>
        <v/>
      </c>
      <c r="AG22" s="47" t="s">
        <v>126</v>
      </c>
      <c r="AH22" s="120" t="str">
        <f t="shared" si="1"/>
        <v/>
      </c>
    </row>
    <row r="23" spans="1:34" ht="36.75" customHeight="1" x14ac:dyDescent="0.15">
      <c r="A23" s="108">
        <f t="shared" si="2"/>
        <v>13</v>
      </c>
      <c r="B23" s="1194" t="str">
        <f>IF(基本情報入力シート!C66="","",基本情報入力シート!C66)</f>
        <v/>
      </c>
      <c r="C23" s="1195"/>
      <c r="D23" s="1195"/>
      <c r="E23" s="1195"/>
      <c r="F23" s="1195"/>
      <c r="G23" s="1195"/>
      <c r="H23" s="1195"/>
      <c r="I23" s="1195"/>
      <c r="J23" s="1195"/>
      <c r="K23" s="1196"/>
      <c r="L23" s="109" t="str">
        <f>IF(基本情報入力シート!M66="","",基本情報入力シート!M66)</f>
        <v/>
      </c>
      <c r="M23" s="109" t="str">
        <f>IF(基本情報入力シート!R66="","",基本情報入力シート!R66)</f>
        <v/>
      </c>
      <c r="N23" s="109" t="str">
        <f>IF(基本情報入力シート!W66="","",基本情報入力シート!W66)</f>
        <v/>
      </c>
      <c r="O23" s="108" t="str">
        <f>IF(基本情報入力シート!X66="","",基本情報入力シート!X66)</f>
        <v/>
      </c>
      <c r="P23" s="110" t="str">
        <f>IF(基本情報入力シート!Y66="","",基本情報入力シート!Y66)</f>
        <v/>
      </c>
      <c r="Q23" s="111" t="str">
        <f>IF(基本情報入力シート!Z66="","",基本情報入力シート!Z66)</f>
        <v/>
      </c>
      <c r="R23" s="112" t="str">
        <f>IF(基本情報入力シート!AA66="","",基本情報入力シート!AA66)</f>
        <v/>
      </c>
      <c r="S23" s="113"/>
      <c r="T23" s="114"/>
      <c r="U23" s="136" t="str">
        <f>IF(P23="","",VLOOKUP(P23,【参考】数式用!$A$5:$I$28,MATCH(T23,【参考】数式用!$C$4:$G$4,0)+2,0))</f>
        <v/>
      </c>
      <c r="V23" s="46" t="s">
        <v>121</v>
      </c>
      <c r="W23" s="115"/>
      <c r="X23" s="47" t="s">
        <v>122</v>
      </c>
      <c r="Y23" s="115"/>
      <c r="Z23" s="116" t="s">
        <v>123</v>
      </c>
      <c r="AA23" s="117"/>
      <c r="AB23" s="47" t="s">
        <v>122</v>
      </c>
      <c r="AC23" s="117"/>
      <c r="AD23" s="47" t="s">
        <v>124</v>
      </c>
      <c r="AE23" s="118" t="s">
        <v>125</v>
      </c>
      <c r="AF23" s="119" t="str">
        <f t="shared" si="3"/>
        <v/>
      </c>
      <c r="AG23" s="47" t="s">
        <v>126</v>
      </c>
      <c r="AH23" s="120" t="str">
        <f t="shared" si="1"/>
        <v/>
      </c>
    </row>
    <row r="24" spans="1:34" ht="36.75" customHeight="1" x14ac:dyDescent="0.15">
      <c r="A24" s="108">
        <f t="shared" si="2"/>
        <v>14</v>
      </c>
      <c r="B24" s="1194" t="str">
        <f>IF(基本情報入力シート!C67="","",基本情報入力シート!C67)</f>
        <v/>
      </c>
      <c r="C24" s="1195"/>
      <c r="D24" s="1195"/>
      <c r="E24" s="1195"/>
      <c r="F24" s="1195"/>
      <c r="G24" s="1195"/>
      <c r="H24" s="1195"/>
      <c r="I24" s="1195"/>
      <c r="J24" s="1195"/>
      <c r="K24" s="1196"/>
      <c r="L24" s="109" t="str">
        <f>IF(基本情報入力シート!M67="","",基本情報入力シート!M67)</f>
        <v/>
      </c>
      <c r="M24" s="109" t="str">
        <f>IF(基本情報入力シート!R67="","",基本情報入力シート!R67)</f>
        <v/>
      </c>
      <c r="N24" s="109" t="str">
        <f>IF(基本情報入力シート!W67="","",基本情報入力シート!W67)</f>
        <v/>
      </c>
      <c r="O24" s="108" t="str">
        <f>IF(基本情報入力シート!X67="","",基本情報入力シート!X67)</f>
        <v/>
      </c>
      <c r="P24" s="110" t="str">
        <f>IF(基本情報入力シート!Y67="","",基本情報入力シート!Y67)</f>
        <v/>
      </c>
      <c r="Q24" s="111" t="str">
        <f>IF(基本情報入力シート!Z67="","",基本情報入力シート!Z67)</f>
        <v/>
      </c>
      <c r="R24" s="112" t="str">
        <f>IF(基本情報入力シート!AA67="","",基本情報入力シート!AA67)</f>
        <v/>
      </c>
      <c r="S24" s="113"/>
      <c r="T24" s="114"/>
      <c r="U24" s="136" t="str">
        <f>IF(P24="","",VLOOKUP(P24,【参考】数式用!$A$5:$I$28,MATCH(T24,【参考】数式用!$C$4:$G$4,0)+2,0))</f>
        <v/>
      </c>
      <c r="V24" s="46" t="s">
        <v>121</v>
      </c>
      <c r="W24" s="115"/>
      <c r="X24" s="47" t="s">
        <v>122</v>
      </c>
      <c r="Y24" s="115"/>
      <c r="Z24" s="116" t="s">
        <v>123</v>
      </c>
      <c r="AA24" s="117"/>
      <c r="AB24" s="47" t="s">
        <v>122</v>
      </c>
      <c r="AC24" s="117"/>
      <c r="AD24" s="47" t="s">
        <v>124</v>
      </c>
      <c r="AE24" s="118" t="s">
        <v>125</v>
      </c>
      <c r="AF24" s="119" t="str">
        <f t="shared" si="3"/>
        <v/>
      </c>
      <c r="AG24" s="47" t="s">
        <v>126</v>
      </c>
      <c r="AH24" s="120" t="str">
        <f t="shared" si="1"/>
        <v/>
      </c>
    </row>
    <row r="25" spans="1:34" ht="36.75" customHeight="1" x14ac:dyDescent="0.15">
      <c r="A25" s="108">
        <f t="shared" si="2"/>
        <v>15</v>
      </c>
      <c r="B25" s="1194" t="str">
        <f>IF(基本情報入力シート!C68="","",基本情報入力シート!C68)</f>
        <v/>
      </c>
      <c r="C25" s="1195"/>
      <c r="D25" s="1195"/>
      <c r="E25" s="1195"/>
      <c r="F25" s="1195"/>
      <c r="G25" s="1195"/>
      <c r="H25" s="1195"/>
      <c r="I25" s="1195"/>
      <c r="J25" s="1195"/>
      <c r="K25" s="1196"/>
      <c r="L25" s="109" t="str">
        <f>IF(基本情報入力シート!M68="","",基本情報入力シート!M68)</f>
        <v/>
      </c>
      <c r="M25" s="109" t="str">
        <f>IF(基本情報入力シート!R68="","",基本情報入力シート!R68)</f>
        <v/>
      </c>
      <c r="N25" s="109" t="str">
        <f>IF(基本情報入力シート!W68="","",基本情報入力シート!W68)</f>
        <v/>
      </c>
      <c r="O25" s="108" t="str">
        <f>IF(基本情報入力シート!X68="","",基本情報入力シート!X68)</f>
        <v/>
      </c>
      <c r="P25" s="110" t="str">
        <f>IF(基本情報入力シート!Y68="","",基本情報入力シート!Y68)</f>
        <v/>
      </c>
      <c r="Q25" s="111" t="str">
        <f>IF(基本情報入力シート!Z68="","",基本情報入力シート!Z68)</f>
        <v/>
      </c>
      <c r="R25" s="112" t="str">
        <f>IF(基本情報入力シート!AA68="","",基本情報入力シート!AA68)</f>
        <v/>
      </c>
      <c r="S25" s="113"/>
      <c r="T25" s="114"/>
      <c r="U25" s="136" t="str">
        <f>IF(P25="","",VLOOKUP(P25,【参考】数式用!$A$5:$I$28,MATCH(T25,【参考】数式用!$C$4:$G$4,0)+2,0))</f>
        <v/>
      </c>
      <c r="V25" s="46" t="s">
        <v>121</v>
      </c>
      <c r="W25" s="115"/>
      <c r="X25" s="47" t="s">
        <v>122</v>
      </c>
      <c r="Y25" s="115"/>
      <c r="Z25" s="116" t="s">
        <v>123</v>
      </c>
      <c r="AA25" s="117"/>
      <c r="AB25" s="47" t="s">
        <v>122</v>
      </c>
      <c r="AC25" s="117"/>
      <c r="AD25" s="47" t="s">
        <v>124</v>
      </c>
      <c r="AE25" s="118" t="s">
        <v>125</v>
      </c>
      <c r="AF25" s="119" t="str">
        <f t="shared" si="3"/>
        <v/>
      </c>
      <c r="AG25" s="47" t="s">
        <v>126</v>
      </c>
      <c r="AH25" s="120" t="str">
        <f t="shared" si="1"/>
        <v/>
      </c>
    </row>
    <row r="26" spans="1:34" ht="36.75" customHeight="1" x14ac:dyDescent="0.15">
      <c r="A26" s="108">
        <f t="shared" ref="A26:A89" si="4">A25+1</f>
        <v>16</v>
      </c>
      <c r="B26" s="1194" t="str">
        <f>IF(基本情報入力シート!C69="","",基本情報入力シート!C69)</f>
        <v/>
      </c>
      <c r="C26" s="1195"/>
      <c r="D26" s="1195"/>
      <c r="E26" s="1195"/>
      <c r="F26" s="1195"/>
      <c r="G26" s="1195"/>
      <c r="H26" s="1195"/>
      <c r="I26" s="1195"/>
      <c r="J26" s="1195"/>
      <c r="K26" s="1196"/>
      <c r="L26" s="109" t="str">
        <f>IF(基本情報入力シート!M69="","",基本情報入力シート!M69)</f>
        <v/>
      </c>
      <c r="M26" s="109" t="str">
        <f>IF(基本情報入力シート!R69="","",基本情報入力シート!R69)</f>
        <v/>
      </c>
      <c r="N26" s="109" t="str">
        <f>IF(基本情報入力シート!W69="","",基本情報入力シート!W69)</f>
        <v/>
      </c>
      <c r="O26" s="108" t="str">
        <f>IF(基本情報入力シート!X69="","",基本情報入力シート!X69)</f>
        <v/>
      </c>
      <c r="P26" s="110" t="str">
        <f>IF(基本情報入力シート!Y69="","",基本情報入力シート!Y69)</f>
        <v/>
      </c>
      <c r="Q26" s="111" t="str">
        <f>IF(基本情報入力シート!Z69="","",基本情報入力シート!Z69)</f>
        <v/>
      </c>
      <c r="R26" s="112" t="str">
        <f>IF(基本情報入力シート!AA69="","",基本情報入力シート!AA69)</f>
        <v/>
      </c>
      <c r="S26" s="113"/>
      <c r="T26" s="114"/>
      <c r="U26" s="136" t="str">
        <f>IF(P26="","",VLOOKUP(P26,【参考】数式用!$A$5:$I$28,MATCH(T26,【参考】数式用!$C$4:$G$4,0)+2,0))</f>
        <v/>
      </c>
      <c r="V26" s="46" t="s">
        <v>121</v>
      </c>
      <c r="W26" s="115"/>
      <c r="X26" s="47" t="s">
        <v>122</v>
      </c>
      <c r="Y26" s="115"/>
      <c r="Z26" s="116" t="s">
        <v>123</v>
      </c>
      <c r="AA26" s="117"/>
      <c r="AB26" s="47" t="s">
        <v>122</v>
      </c>
      <c r="AC26" s="117"/>
      <c r="AD26" s="47" t="s">
        <v>124</v>
      </c>
      <c r="AE26" s="118" t="s">
        <v>125</v>
      </c>
      <c r="AF26" s="119" t="str">
        <f t="shared" si="3"/>
        <v/>
      </c>
      <c r="AG26" s="47" t="s">
        <v>126</v>
      </c>
      <c r="AH26" s="120" t="str">
        <f t="shared" si="1"/>
        <v/>
      </c>
    </row>
    <row r="27" spans="1:34" ht="36.75" customHeight="1" x14ac:dyDescent="0.15">
      <c r="A27" s="108">
        <f t="shared" si="4"/>
        <v>17</v>
      </c>
      <c r="B27" s="1194" t="str">
        <f>IF(基本情報入力シート!C70="","",基本情報入力シート!C70)</f>
        <v/>
      </c>
      <c r="C27" s="1195"/>
      <c r="D27" s="1195"/>
      <c r="E27" s="1195"/>
      <c r="F27" s="1195"/>
      <c r="G27" s="1195"/>
      <c r="H27" s="1195"/>
      <c r="I27" s="1195"/>
      <c r="J27" s="1195"/>
      <c r="K27" s="1196"/>
      <c r="L27" s="109" t="str">
        <f>IF(基本情報入力シート!M70="","",基本情報入力シート!M70)</f>
        <v/>
      </c>
      <c r="M27" s="109" t="str">
        <f>IF(基本情報入力シート!R70="","",基本情報入力シート!R70)</f>
        <v/>
      </c>
      <c r="N27" s="109" t="str">
        <f>IF(基本情報入力シート!W70="","",基本情報入力シート!W70)</f>
        <v/>
      </c>
      <c r="O27" s="108" t="str">
        <f>IF(基本情報入力シート!X70="","",基本情報入力シート!X70)</f>
        <v/>
      </c>
      <c r="P27" s="110" t="str">
        <f>IF(基本情報入力シート!Y70="","",基本情報入力シート!Y70)</f>
        <v/>
      </c>
      <c r="Q27" s="111" t="str">
        <f>IF(基本情報入力シート!Z70="","",基本情報入力シート!Z70)</f>
        <v/>
      </c>
      <c r="R27" s="112" t="str">
        <f>IF(基本情報入力シート!AA70="","",基本情報入力シート!AA70)</f>
        <v/>
      </c>
      <c r="S27" s="113"/>
      <c r="T27" s="114"/>
      <c r="U27" s="136" t="str">
        <f>IF(P27="","",VLOOKUP(P27,【参考】数式用!$A$5:$I$28,MATCH(T27,【参考】数式用!$C$4:$G$4,0)+2,0))</f>
        <v/>
      </c>
      <c r="V27" s="46" t="s">
        <v>121</v>
      </c>
      <c r="W27" s="115"/>
      <c r="X27" s="47" t="s">
        <v>122</v>
      </c>
      <c r="Y27" s="115"/>
      <c r="Z27" s="116" t="s">
        <v>123</v>
      </c>
      <c r="AA27" s="117"/>
      <c r="AB27" s="47" t="s">
        <v>122</v>
      </c>
      <c r="AC27" s="117"/>
      <c r="AD27" s="47" t="s">
        <v>124</v>
      </c>
      <c r="AE27" s="118" t="s">
        <v>125</v>
      </c>
      <c r="AF27" s="119" t="str">
        <f t="shared" si="3"/>
        <v/>
      </c>
      <c r="AG27" s="47" t="s">
        <v>126</v>
      </c>
      <c r="AH27" s="120" t="str">
        <f t="shared" si="1"/>
        <v/>
      </c>
    </row>
    <row r="28" spans="1:34" ht="36.75" customHeight="1" x14ac:dyDescent="0.15">
      <c r="A28" s="108">
        <f t="shared" si="4"/>
        <v>18</v>
      </c>
      <c r="B28" s="1194" t="str">
        <f>IF(基本情報入力シート!C71="","",基本情報入力シート!C71)</f>
        <v/>
      </c>
      <c r="C28" s="1195"/>
      <c r="D28" s="1195"/>
      <c r="E28" s="1195"/>
      <c r="F28" s="1195"/>
      <c r="G28" s="1195"/>
      <c r="H28" s="1195"/>
      <c r="I28" s="1195"/>
      <c r="J28" s="1195"/>
      <c r="K28" s="1196"/>
      <c r="L28" s="109" t="str">
        <f>IF(基本情報入力シート!M71="","",基本情報入力シート!M71)</f>
        <v/>
      </c>
      <c r="M28" s="109" t="str">
        <f>IF(基本情報入力シート!R71="","",基本情報入力シート!R71)</f>
        <v/>
      </c>
      <c r="N28" s="109" t="str">
        <f>IF(基本情報入力シート!W71="","",基本情報入力シート!W71)</f>
        <v/>
      </c>
      <c r="O28" s="108" t="str">
        <f>IF(基本情報入力シート!X71="","",基本情報入力シート!X71)</f>
        <v/>
      </c>
      <c r="P28" s="110" t="str">
        <f>IF(基本情報入力シート!Y71="","",基本情報入力シート!Y71)</f>
        <v/>
      </c>
      <c r="Q28" s="111" t="str">
        <f>IF(基本情報入力シート!Z71="","",基本情報入力シート!Z71)</f>
        <v/>
      </c>
      <c r="R28" s="112" t="str">
        <f>IF(基本情報入力シート!AA71="","",基本情報入力シート!AA71)</f>
        <v/>
      </c>
      <c r="S28" s="113"/>
      <c r="T28" s="114"/>
      <c r="U28" s="136" t="str">
        <f>IF(P28="","",VLOOKUP(P28,【参考】数式用!$A$5:$I$28,MATCH(T28,【参考】数式用!$C$4:$G$4,0)+2,0))</f>
        <v/>
      </c>
      <c r="V28" s="46" t="s">
        <v>121</v>
      </c>
      <c r="W28" s="115"/>
      <c r="X28" s="47" t="s">
        <v>122</v>
      </c>
      <c r="Y28" s="115"/>
      <c r="Z28" s="116" t="s">
        <v>123</v>
      </c>
      <c r="AA28" s="117"/>
      <c r="AB28" s="47" t="s">
        <v>122</v>
      </c>
      <c r="AC28" s="117"/>
      <c r="AD28" s="47" t="s">
        <v>124</v>
      </c>
      <c r="AE28" s="118" t="s">
        <v>125</v>
      </c>
      <c r="AF28" s="119" t="str">
        <f t="shared" si="3"/>
        <v/>
      </c>
      <c r="AG28" s="47" t="s">
        <v>126</v>
      </c>
      <c r="AH28" s="120" t="str">
        <f t="shared" si="1"/>
        <v/>
      </c>
    </row>
    <row r="29" spans="1:34" ht="36.75" customHeight="1" x14ac:dyDescent="0.15">
      <c r="A29" s="108">
        <f t="shared" si="4"/>
        <v>19</v>
      </c>
      <c r="B29" s="1194" t="str">
        <f>IF(基本情報入力シート!C72="","",基本情報入力シート!C72)</f>
        <v/>
      </c>
      <c r="C29" s="1195"/>
      <c r="D29" s="1195"/>
      <c r="E29" s="1195"/>
      <c r="F29" s="1195"/>
      <c r="G29" s="1195"/>
      <c r="H29" s="1195"/>
      <c r="I29" s="1195"/>
      <c r="J29" s="1195"/>
      <c r="K29" s="1196"/>
      <c r="L29" s="109" t="str">
        <f>IF(基本情報入力シート!M72="","",基本情報入力シート!M72)</f>
        <v/>
      </c>
      <c r="M29" s="109" t="str">
        <f>IF(基本情報入力シート!R72="","",基本情報入力シート!R72)</f>
        <v/>
      </c>
      <c r="N29" s="109" t="str">
        <f>IF(基本情報入力シート!W72="","",基本情報入力シート!W72)</f>
        <v/>
      </c>
      <c r="O29" s="108" t="str">
        <f>IF(基本情報入力シート!X72="","",基本情報入力シート!X72)</f>
        <v/>
      </c>
      <c r="P29" s="110" t="str">
        <f>IF(基本情報入力シート!Y72="","",基本情報入力シート!Y72)</f>
        <v/>
      </c>
      <c r="Q29" s="111" t="str">
        <f>IF(基本情報入力シート!Z72="","",基本情報入力シート!Z72)</f>
        <v/>
      </c>
      <c r="R29" s="112" t="str">
        <f>IF(基本情報入力シート!AA72="","",基本情報入力シート!AA72)</f>
        <v/>
      </c>
      <c r="S29" s="113"/>
      <c r="T29" s="114"/>
      <c r="U29" s="136" t="str">
        <f>IF(P29="","",VLOOKUP(P29,【参考】数式用!$A$5:$I$28,MATCH(T29,【参考】数式用!$C$4:$G$4,0)+2,0))</f>
        <v/>
      </c>
      <c r="V29" s="46" t="s">
        <v>121</v>
      </c>
      <c r="W29" s="115"/>
      <c r="X29" s="47" t="s">
        <v>122</v>
      </c>
      <c r="Y29" s="115"/>
      <c r="Z29" s="116" t="s">
        <v>123</v>
      </c>
      <c r="AA29" s="117"/>
      <c r="AB29" s="47" t="s">
        <v>122</v>
      </c>
      <c r="AC29" s="117"/>
      <c r="AD29" s="47" t="s">
        <v>124</v>
      </c>
      <c r="AE29" s="118" t="s">
        <v>125</v>
      </c>
      <c r="AF29" s="119" t="str">
        <f t="shared" si="3"/>
        <v/>
      </c>
      <c r="AG29" s="47" t="s">
        <v>126</v>
      </c>
      <c r="AH29" s="120" t="str">
        <f t="shared" si="1"/>
        <v/>
      </c>
    </row>
    <row r="30" spans="1:34" ht="36.75" customHeight="1" x14ac:dyDescent="0.15">
      <c r="A30" s="108">
        <f t="shared" si="4"/>
        <v>20</v>
      </c>
      <c r="B30" s="1194" t="str">
        <f>IF(基本情報入力シート!C73="","",基本情報入力シート!C73)</f>
        <v/>
      </c>
      <c r="C30" s="1195"/>
      <c r="D30" s="1195"/>
      <c r="E30" s="1195"/>
      <c r="F30" s="1195"/>
      <c r="G30" s="1195"/>
      <c r="H30" s="1195"/>
      <c r="I30" s="1195"/>
      <c r="J30" s="1195"/>
      <c r="K30" s="1196"/>
      <c r="L30" s="109" t="str">
        <f>IF(基本情報入力シート!M73="","",基本情報入力シート!M73)</f>
        <v/>
      </c>
      <c r="M30" s="109" t="str">
        <f>IF(基本情報入力シート!R73="","",基本情報入力シート!R73)</f>
        <v/>
      </c>
      <c r="N30" s="109" t="str">
        <f>IF(基本情報入力シート!W73="","",基本情報入力シート!W73)</f>
        <v/>
      </c>
      <c r="O30" s="108" t="str">
        <f>IF(基本情報入力シート!X73="","",基本情報入力シート!X73)</f>
        <v/>
      </c>
      <c r="P30" s="110" t="str">
        <f>IF(基本情報入力シート!Y73="","",基本情報入力シート!Y73)</f>
        <v/>
      </c>
      <c r="Q30" s="111" t="str">
        <f>IF(基本情報入力シート!Z73="","",基本情報入力シート!Z73)</f>
        <v/>
      </c>
      <c r="R30" s="112" t="str">
        <f>IF(基本情報入力シート!AA73="","",基本情報入力シート!AA73)</f>
        <v/>
      </c>
      <c r="S30" s="113"/>
      <c r="T30" s="114"/>
      <c r="U30" s="136" t="str">
        <f>IF(P30="","",VLOOKUP(P30,【参考】数式用!$A$5:$I$28,MATCH(T30,【参考】数式用!$C$4:$G$4,0)+2,0))</f>
        <v/>
      </c>
      <c r="V30" s="46" t="s">
        <v>121</v>
      </c>
      <c r="W30" s="115"/>
      <c r="X30" s="47" t="s">
        <v>122</v>
      </c>
      <c r="Y30" s="115"/>
      <c r="Z30" s="116" t="s">
        <v>123</v>
      </c>
      <c r="AA30" s="117"/>
      <c r="AB30" s="47" t="s">
        <v>122</v>
      </c>
      <c r="AC30" s="117"/>
      <c r="AD30" s="47" t="s">
        <v>124</v>
      </c>
      <c r="AE30" s="118" t="s">
        <v>125</v>
      </c>
      <c r="AF30" s="119" t="str">
        <f t="shared" si="3"/>
        <v/>
      </c>
      <c r="AG30" s="47" t="s">
        <v>126</v>
      </c>
      <c r="AH30" s="120" t="str">
        <f t="shared" si="1"/>
        <v/>
      </c>
    </row>
    <row r="31" spans="1:34" ht="36.75" customHeight="1" x14ac:dyDescent="0.15">
      <c r="A31" s="108">
        <f t="shared" si="4"/>
        <v>21</v>
      </c>
      <c r="B31" s="1194" t="str">
        <f>IF(基本情報入力シート!C74="","",基本情報入力シート!C74)</f>
        <v/>
      </c>
      <c r="C31" s="1195"/>
      <c r="D31" s="1195"/>
      <c r="E31" s="1195"/>
      <c r="F31" s="1195"/>
      <c r="G31" s="1195"/>
      <c r="H31" s="1195"/>
      <c r="I31" s="1195"/>
      <c r="J31" s="1195"/>
      <c r="K31" s="1196"/>
      <c r="L31" s="109" t="str">
        <f>IF(基本情報入力シート!M74="","",基本情報入力シート!M74)</f>
        <v/>
      </c>
      <c r="M31" s="109" t="str">
        <f>IF(基本情報入力シート!R74="","",基本情報入力シート!R74)</f>
        <v/>
      </c>
      <c r="N31" s="109" t="str">
        <f>IF(基本情報入力シート!W74="","",基本情報入力シート!W74)</f>
        <v/>
      </c>
      <c r="O31" s="108" t="str">
        <f>IF(基本情報入力シート!X74="","",基本情報入力シート!X74)</f>
        <v/>
      </c>
      <c r="P31" s="110" t="str">
        <f>IF(基本情報入力シート!Y74="","",基本情報入力シート!Y74)</f>
        <v/>
      </c>
      <c r="Q31" s="111" t="str">
        <f>IF(基本情報入力シート!Z74="","",基本情報入力シート!Z74)</f>
        <v/>
      </c>
      <c r="R31" s="112" t="str">
        <f>IF(基本情報入力シート!AA74="","",基本情報入力シート!AA74)</f>
        <v/>
      </c>
      <c r="S31" s="113"/>
      <c r="T31" s="114"/>
      <c r="U31" s="136" t="str">
        <f>IF(P31="","",VLOOKUP(P31,【参考】数式用!$A$5:$I$28,MATCH(T31,【参考】数式用!$C$4:$G$4,0)+2,0))</f>
        <v/>
      </c>
      <c r="V31" s="46" t="s">
        <v>121</v>
      </c>
      <c r="W31" s="115"/>
      <c r="X31" s="47" t="s">
        <v>122</v>
      </c>
      <c r="Y31" s="115"/>
      <c r="Z31" s="116" t="s">
        <v>123</v>
      </c>
      <c r="AA31" s="117"/>
      <c r="AB31" s="47" t="s">
        <v>122</v>
      </c>
      <c r="AC31" s="117"/>
      <c r="AD31" s="47" t="s">
        <v>124</v>
      </c>
      <c r="AE31" s="118" t="s">
        <v>125</v>
      </c>
      <c r="AF31" s="119" t="str">
        <f t="shared" si="3"/>
        <v/>
      </c>
      <c r="AG31" s="47" t="s">
        <v>126</v>
      </c>
      <c r="AH31" s="120" t="str">
        <f t="shared" si="1"/>
        <v/>
      </c>
    </row>
    <row r="32" spans="1:34" ht="36.75" customHeight="1" x14ac:dyDescent="0.15">
      <c r="A32" s="108">
        <f t="shared" si="4"/>
        <v>22</v>
      </c>
      <c r="B32" s="1194" t="str">
        <f>IF(基本情報入力シート!C75="","",基本情報入力シート!C75)</f>
        <v/>
      </c>
      <c r="C32" s="1195"/>
      <c r="D32" s="1195"/>
      <c r="E32" s="1195"/>
      <c r="F32" s="1195"/>
      <c r="G32" s="1195"/>
      <c r="H32" s="1195"/>
      <c r="I32" s="1195"/>
      <c r="J32" s="1195"/>
      <c r="K32" s="1196"/>
      <c r="L32" s="109" t="str">
        <f>IF(基本情報入力シート!M75="","",基本情報入力シート!M75)</f>
        <v/>
      </c>
      <c r="M32" s="109" t="str">
        <f>IF(基本情報入力シート!R75="","",基本情報入力シート!R75)</f>
        <v/>
      </c>
      <c r="N32" s="109" t="str">
        <f>IF(基本情報入力シート!W75="","",基本情報入力シート!W75)</f>
        <v/>
      </c>
      <c r="O32" s="108" t="str">
        <f>IF(基本情報入力シート!X75="","",基本情報入力シート!X75)</f>
        <v/>
      </c>
      <c r="P32" s="110" t="str">
        <f>IF(基本情報入力シート!Y75="","",基本情報入力シート!Y75)</f>
        <v/>
      </c>
      <c r="Q32" s="111" t="str">
        <f>IF(基本情報入力シート!Z75="","",基本情報入力シート!Z75)</f>
        <v/>
      </c>
      <c r="R32" s="112" t="str">
        <f>IF(基本情報入力シート!AA75="","",基本情報入力シート!AA75)</f>
        <v/>
      </c>
      <c r="S32" s="113"/>
      <c r="T32" s="114"/>
      <c r="U32" s="136" t="str">
        <f>IF(P32="","",VLOOKUP(P32,【参考】数式用!$A$5:$I$28,MATCH(T32,【参考】数式用!$C$4:$G$4,0)+2,0))</f>
        <v/>
      </c>
      <c r="V32" s="46" t="s">
        <v>121</v>
      </c>
      <c r="W32" s="115"/>
      <c r="X32" s="47" t="s">
        <v>122</v>
      </c>
      <c r="Y32" s="115"/>
      <c r="Z32" s="116" t="s">
        <v>123</v>
      </c>
      <c r="AA32" s="117"/>
      <c r="AB32" s="47" t="s">
        <v>122</v>
      </c>
      <c r="AC32" s="117"/>
      <c r="AD32" s="47" t="s">
        <v>124</v>
      </c>
      <c r="AE32" s="118" t="s">
        <v>125</v>
      </c>
      <c r="AF32" s="119" t="str">
        <f t="shared" si="3"/>
        <v/>
      </c>
      <c r="AG32" s="47" t="s">
        <v>126</v>
      </c>
      <c r="AH32" s="120" t="str">
        <f t="shared" si="1"/>
        <v/>
      </c>
    </row>
    <row r="33" spans="1:34" ht="36.75" customHeight="1" x14ac:dyDescent="0.15">
      <c r="A33" s="108">
        <f t="shared" si="4"/>
        <v>23</v>
      </c>
      <c r="B33" s="1194" t="str">
        <f>IF(基本情報入力シート!C76="","",基本情報入力シート!C76)</f>
        <v/>
      </c>
      <c r="C33" s="1195"/>
      <c r="D33" s="1195"/>
      <c r="E33" s="1195"/>
      <c r="F33" s="1195"/>
      <c r="G33" s="1195"/>
      <c r="H33" s="1195"/>
      <c r="I33" s="1195"/>
      <c r="J33" s="1195"/>
      <c r="K33" s="1196"/>
      <c r="L33" s="109" t="str">
        <f>IF(基本情報入力シート!M76="","",基本情報入力シート!M76)</f>
        <v/>
      </c>
      <c r="M33" s="109" t="str">
        <f>IF(基本情報入力シート!R76="","",基本情報入力シート!R76)</f>
        <v/>
      </c>
      <c r="N33" s="109" t="str">
        <f>IF(基本情報入力シート!W76="","",基本情報入力シート!W76)</f>
        <v/>
      </c>
      <c r="O33" s="108" t="str">
        <f>IF(基本情報入力シート!X76="","",基本情報入力シート!X76)</f>
        <v/>
      </c>
      <c r="P33" s="110" t="str">
        <f>IF(基本情報入力シート!Y76="","",基本情報入力シート!Y76)</f>
        <v/>
      </c>
      <c r="Q33" s="111" t="str">
        <f>IF(基本情報入力シート!Z76="","",基本情報入力シート!Z76)</f>
        <v/>
      </c>
      <c r="R33" s="112" t="str">
        <f>IF(基本情報入力シート!AA76="","",基本情報入力シート!AA76)</f>
        <v/>
      </c>
      <c r="S33" s="113"/>
      <c r="T33" s="114"/>
      <c r="U33" s="136" t="str">
        <f>IF(P33="","",VLOOKUP(P33,【参考】数式用!$A$5:$I$28,MATCH(T33,【参考】数式用!$C$4:$G$4,0)+2,0))</f>
        <v/>
      </c>
      <c r="V33" s="46" t="s">
        <v>121</v>
      </c>
      <c r="W33" s="115"/>
      <c r="X33" s="47" t="s">
        <v>122</v>
      </c>
      <c r="Y33" s="115"/>
      <c r="Z33" s="116" t="s">
        <v>123</v>
      </c>
      <c r="AA33" s="117"/>
      <c r="AB33" s="47" t="s">
        <v>122</v>
      </c>
      <c r="AC33" s="117"/>
      <c r="AD33" s="47" t="s">
        <v>124</v>
      </c>
      <c r="AE33" s="118" t="s">
        <v>125</v>
      </c>
      <c r="AF33" s="119" t="str">
        <f t="shared" si="3"/>
        <v/>
      </c>
      <c r="AG33" s="47" t="s">
        <v>126</v>
      </c>
      <c r="AH33" s="120" t="str">
        <f t="shared" si="1"/>
        <v/>
      </c>
    </row>
    <row r="34" spans="1:34" ht="36.75" customHeight="1" x14ac:dyDescent="0.15">
      <c r="A34" s="108">
        <f t="shared" si="4"/>
        <v>24</v>
      </c>
      <c r="B34" s="1194" t="str">
        <f>IF(基本情報入力シート!C77="","",基本情報入力シート!C77)</f>
        <v/>
      </c>
      <c r="C34" s="1195"/>
      <c r="D34" s="1195"/>
      <c r="E34" s="1195"/>
      <c r="F34" s="1195"/>
      <c r="G34" s="1195"/>
      <c r="H34" s="1195"/>
      <c r="I34" s="1195"/>
      <c r="J34" s="1195"/>
      <c r="K34" s="1196"/>
      <c r="L34" s="109" t="str">
        <f>IF(基本情報入力シート!M77="","",基本情報入力シート!M77)</f>
        <v/>
      </c>
      <c r="M34" s="109" t="str">
        <f>IF(基本情報入力シート!R77="","",基本情報入力シート!R77)</f>
        <v/>
      </c>
      <c r="N34" s="109" t="str">
        <f>IF(基本情報入力シート!W77="","",基本情報入力シート!W77)</f>
        <v/>
      </c>
      <c r="O34" s="108" t="str">
        <f>IF(基本情報入力シート!X77="","",基本情報入力シート!X77)</f>
        <v/>
      </c>
      <c r="P34" s="110" t="str">
        <f>IF(基本情報入力シート!Y77="","",基本情報入力シート!Y77)</f>
        <v/>
      </c>
      <c r="Q34" s="111" t="str">
        <f>IF(基本情報入力シート!Z77="","",基本情報入力シート!Z77)</f>
        <v/>
      </c>
      <c r="R34" s="112" t="str">
        <f>IF(基本情報入力シート!AA77="","",基本情報入力シート!AA77)</f>
        <v/>
      </c>
      <c r="S34" s="113"/>
      <c r="T34" s="114"/>
      <c r="U34" s="136" t="str">
        <f>IF(P34="","",VLOOKUP(P34,【参考】数式用!$A$5:$I$28,MATCH(T34,【参考】数式用!$C$4:$G$4,0)+2,0))</f>
        <v/>
      </c>
      <c r="V34" s="46" t="s">
        <v>121</v>
      </c>
      <c r="W34" s="115"/>
      <c r="X34" s="47" t="s">
        <v>122</v>
      </c>
      <c r="Y34" s="115"/>
      <c r="Z34" s="116" t="s">
        <v>123</v>
      </c>
      <c r="AA34" s="117"/>
      <c r="AB34" s="47" t="s">
        <v>122</v>
      </c>
      <c r="AC34" s="117"/>
      <c r="AD34" s="47" t="s">
        <v>124</v>
      </c>
      <c r="AE34" s="118" t="s">
        <v>125</v>
      </c>
      <c r="AF34" s="119" t="str">
        <f t="shared" si="3"/>
        <v/>
      </c>
      <c r="AG34" s="47" t="s">
        <v>126</v>
      </c>
      <c r="AH34" s="120" t="str">
        <f t="shared" si="1"/>
        <v/>
      </c>
    </row>
    <row r="35" spans="1:34" ht="36.75" customHeight="1" x14ac:dyDescent="0.15">
      <c r="A35" s="108">
        <f t="shared" si="4"/>
        <v>25</v>
      </c>
      <c r="B35" s="1194" t="str">
        <f>IF(基本情報入力シート!C78="","",基本情報入力シート!C78)</f>
        <v/>
      </c>
      <c r="C35" s="1195"/>
      <c r="D35" s="1195"/>
      <c r="E35" s="1195"/>
      <c r="F35" s="1195"/>
      <c r="G35" s="1195"/>
      <c r="H35" s="1195"/>
      <c r="I35" s="1195"/>
      <c r="J35" s="1195"/>
      <c r="K35" s="1196"/>
      <c r="L35" s="109" t="str">
        <f>IF(基本情報入力シート!M78="","",基本情報入力シート!M78)</f>
        <v/>
      </c>
      <c r="M35" s="109" t="str">
        <f>IF(基本情報入力シート!R78="","",基本情報入力シート!R78)</f>
        <v/>
      </c>
      <c r="N35" s="109" t="str">
        <f>IF(基本情報入力シート!W78="","",基本情報入力シート!W78)</f>
        <v/>
      </c>
      <c r="O35" s="108" t="str">
        <f>IF(基本情報入力シート!X78="","",基本情報入力シート!X78)</f>
        <v/>
      </c>
      <c r="P35" s="110" t="str">
        <f>IF(基本情報入力シート!Y78="","",基本情報入力シート!Y78)</f>
        <v/>
      </c>
      <c r="Q35" s="111" t="str">
        <f>IF(基本情報入力シート!Z78="","",基本情報入力シート!Z78)</f>
        <v/>
      </c>
      <c r="R35" s="112" t="str">
        <f>IF(基本情報入力シート!AA78="","",基本情報入力シート!AA78)</f>
        <v/>
      </c>
      <c r="S35" s="113"/>
      <c r="T35" s="114"/>
      <c r="U35" s="136" t="str">
        <f>IF(P35="","",VLOOKUP(P35,【参考】数式用!$A$5:$I$28,MATCH(T35,【参考】数式用!$C$4:$G$4,0)+2,0))</f>
        <v/>
      </c>
      <c r="V35" s="46" t="s">
        <v>121</v>
      </c>
      <c r="W35" s="115"/>
      <c r="X35" s="47" t="s">
        <v>122</v>
      </c>
      <c r="Y35" s="115"/>
      <c r="Z35" s="116" t="s">
        <v>123</v>
      </c>
      <c r="AA35" s="117"/>
      <c r="AB35" s="47" t="s">
        <v>122</v>
      </c>
      <c r="AC35" s="117"/>
      <c r="AD35" s="47" t="s">
        <v>124</v>
      </c>
      <c r="AE35" s="118" t="s">
        <v>125</v>
      </c>
      <c r="AF35" s="119" t="str">
        <f t="shared" si="3"/>
        <v/>
      </c>
      <c r="AG35" s="47" t="s">
        <v>126</v>
      </c>
      <c r="AH35" s="120" t="str">
        <f t="shared" si="1"/>
        <v/>
      </c>
    </row>
    <row r="36" spans="1:34" ht="36.75" customHeight="1" x14ac:dyDescent="0.15">
      <c r="A36" s="108">
        <f t="shared" si="4"/>
        <v>26</v>
      </c>
      <c r="B36" s="1194" t="str">
        <f>IF(基本情報入力シート!C79="","",基本情報入力シート!C79)</f>
        <v/>
      </c>
      <c r="C36" s="1195"/>
      <c r="D36" s="1195"/>
      <c r="E36" s="1195"/>
      <c r="F36" s="1195"/>
      <c r="G36" s="1195"/>
      <c r="H36" s="1195"/>
      <c r="I36" s="1195"/>
      <c r="J36" s="1195"/>
      <c r="K36" s="1196"/>
      <c r="L36" s="109" t="str">
        <f>IF(基本情報入力シート!M79="","",基本情報入力シート!M79)</f>
        <v/>
      </c>
      <c r="M36" s="109" t="str">
        <f>IF(基本情報入力シート!R79="","",基本情報入力シート!R79)</f>
        <v/>
      </c>
      <c r="N36" s="109" t="str">
        <f>IF(基本情報入力シート!W79="","",基本情報入力シート!W79)</f>
        <v/>
      </c>
      <c r="O36" s="108" t="str">
        <f>IF(基本情報入力シート!X79="","",基本情報入力シート!X79)</f>
        <v/>
      </c>
      <c r="P36" s="110" t="str">
        <f>IF(基本情報入力シート!Y79="","",基本情報入力シート!Y79)</f>
        <v/>
      </c>
      <c r="Q36" s="111" t="str">
        <f>IF(基本情報入力シート!Z79="","",基本情報入力シート!Z79)</f>
        <v/>
      </c>
      <c r="R36" s="112" t="str">
        <f>IF(基本情報入力シート!AA79="","",基本情報入力シート!AA79)</f>
        <v/>
      </c>
      <c r="S36" s="113"/>
      <c r="T36" s="114"/>
      <c r="U36" s="136" t="str">
        <f>IF(P36="","",VLOOKUP(P36,【参考】数式用!$A$5:$I$28,MATCH(T36,【参考】数式用!$C$4:$G$4,0)+2,0))</f>
        <v/>
      </c>
      <c r="V36" s="46" t="s">
        <v>121</v>
      </c>
      <c r="W36" s="115"/>
      <c r="X36" s="47" t="s">
        <v>122</v>
      </c>
      <c r="Y36" s="115"/>
      <c r="Z36" s="116" t="s">
        <v>123</v>
      </c>
      <c r="AA36" s="117"/>
      <c r="AB36" s="47" t="s">
        <v>122</v>
      </c>
      <c r="AC36" s="117"/>
      <c r="AD36" s="47" t="s">
        <v>124</v>
      </c>
      <c r="AE36" s="118" t="s">
        <v>125</v>
      </c>
      <c r="AF36" s="119" t="str">
        <f t="shared" si="3"/>
        <v/>
      </c>
      <c r="AG36" s="47" t="s">
        <v>126</v>
      </c>
      <c r="AH36" s="120" t="str">
        <f t="shared" si="1"/>
        <v/>
      </c>
    </row>
    <row r="37" spans="1:34" ht="36.75" customHeight="1" x14ac:dyDescent="0.15">
      <c r="A37" s="108">
        <f t="shared" si="4"/>
        <v>27</v>
      </c>
      <c r="B37" s="1194" t="str">
        <f>IF(基本情報入力シート!C80="","",基本情報入力シート!C80)</f>
        <v/>
      </c>
      <c r="C37" s="1195"/>
      <c r="D37" s="1195"/>
      <c r="E37" s="1195"/>
      <c r="F37" s="1195"/>
      <c r="G37" s="1195"/>
      <c r="H37" s="1195"/>
      <c r="I37" s="1195"/>
      <c r="J37" s="1195"/>
      <c r="K37" s="1196"/>
      <c r="L37" s="109" t="str">
        <f>IF(基本情報入力シート!M80="","",基本情報入力シート!M80)</f>
        <v/>
      </c>
      <c r="M37" s="109" t="str">
        <f>IF(基本情報入力シート!R80="","",基本情報入力シート!R80)</f>
        <v/>
      </c>
      <c r="N37" s="109" t="str">
        <f>IF(基本情報入力シート!W80="","",基本情報入力シート!W80)</f>
        <v/>
      </c>
      <c r="O37" s="108" t="str">
        <f>IF(基本情報入力シート!X80="","",基本情報入力シート!X80)</f>
        <v/>
      </c>
      <c r="P37" s="110" t="str">
        <f>IF(基本情報入力シート!Y80="","",基本情報入力シート!Y80)</f>
        <v/>
      </c>
      <c r="Q37" s="111" t="str">
        <f>IF(基本情報入力シート!Z80="","",基本情報入力シート!Z80)</f>
        <v/>
      </c>
      <c r="R37" s="112" t="str">
        <f>IF(基本情報入力シート!AA80="","",基本情報入力シート!AA80)</f>
        <v/>
      </c>
      <c r="S37" s="113"/>
      <c r="T37" s="114"/>
      <c r="U37" s="136" t="str">
        <f>IF(P37="","",VLOOKUP(P37,【参考】数式用!$A$5:$I$28,MATCH(T37,【参考】数式用!$C$4:$G$4,0)+2,0))</f>
        <v/>
      </c>
      <c r="V37" s="46" t="s">
        <v>121</v>
      </c>
      <c r="W37" s="115"/>
      <c r="X37" s="47" t="s">
        <v>122</v>
      </c>
      <c r="Y37" s="115"/>
      <c r="Z37" s="116" t="s">
        <v>123</v>
      </c>
      <c r="AA37" s="117"/>
      <c r="AB37" s="47" t="s">
        <v>122</v>
      </c>
      <c r="AC37" s="117"/>
      <c r="AD37" s="47" t="s">
        <v>124</v>
      </c>
      <c r="AE37" s="118" t="s">
        <v>125</v>
      </c>
      <c r="AF37" s="119" t="str">
        <f t="shared" si="3"/>
        <v/>
      </c>
      <c r="AG37" s="47" t="s">
        <v>126</v>
      </c>
      <c r="AH37" s="120" t="str">
        <f t="shared" si="1"/>
        <v/>
      </c>
    </row>
    <row r="38" spans="1:34" ht="36.75" customHeight="1" x14ac:dyDescent="0.15">
      <c r="A38" s="108">
        <f t="shared" si="4"/>
        <v>28</v>
      </c>
      <c r="B38" s="1194" t="str">
        <f>IF(基本情報入力シート!C81="","",基本情報入力シート!C81)</f>
        <v/>
      </c>
      <c r="C38" s="1195"/>
      <c r="D38" s="1195"/>
      <c r="E38" s="1195"/>
      <c r="F38" s="1195"/>
      <c r="G38" s="1195"/>
      <c r="H38" s="1195"/>
      <c r="I38" s="1195"/>
      <c r="J38" s="1195"/>
      <c r="K38" s="1196"/>
      <c r="L38" s="109" t="str">
        <f>IF(基本情報入力シート!M81="","",基本情報入力シート!M81)</f>
        <v/>
      </c>
      <c r="M38" s="109" t="str">
        <f>IF(基本情報入力シート!R81="","",基本情報入力シート!R81)</f>
        <v/>
      </c>
      <c r="N38" s="109" t="str">
        <f>IF(基本情報入力シート!W81="","",基本情報入力シート!W81)</f>
        <v/>
      </c>
      <c r="O38" s="108" t="str">
        <f>IF(基本情報入力シート!X81="","",基本情報入力シート!X81)</f>
        <v/>
      </c>
      <c r="P38" s="110" t="str">
        <f>IF(基本情報入力シート!Y81="","",基本情報入力シート!Y81)</f>
        <v/>
      </c>
      <c r="Q38" s="111" t="str">
        <f>IF(基本情報入力シート!Z81="","",基本情報入力シート!Z81)</f>
        <v/>
      </c>
      <c r="R38" s="112" t="str">
        <f>IF(基本情報入力シート!AA81="","",基本情報入力シート!AA81)</f>
        <v/>
      </c>
      <c r="S38" s="113"/>
      <c r="T38" s="114"/>
      <c r="U38" s="136" t="str">
        <f>IF(P38="","",VLOOKUP(P38,【参考】数式用!$A$5:$I$28,MATCH(T38,【参考】数式用!$C$4:$G$4,0)+2,0))</f>
        <v/>
      </c>
      <c r="V38" s="46" t="s">
        <v>121</v>
      </c>
      <c r="W38" s="115"/>
      <c r="X38" s="47" t="s">
        <v>122</v>
      </c>
      <c r="Y38" s="115"/>
      <c r="Z38" s="116" t="s">
        <v>123</v>
      </c>
      <c r="AA38" s="117"/>
      <c r="AB38" s="47" t="s">
        <v>122</v>
      </c>
      <c r="AC38" s="117"/>
      <c r="AD38" s="47" t="s">
        <v>124</v>
      </c>
      <c r="AE38" s="118" t="s">
        <v>125</v>
      </c>
      <c r="AF38" s="119" t="str">
        <f t="shared" si="3"/>
        <v/>
      </c>
      <c r="AG38" s="47" t="s">
        <v>126</v>
      </c>
      <c r="AH38" s="120" t="str">
        <f t="shared" si="1"/>
        <v/>
      </c>
    </row>
    <row r="39" spans="1:34" ht="36.75" customHeight="1" x14ac:dyDescent="0.15">
      <c r="A39" s="108">
        <f t="shared" si="4"/>
        <v>29</v>
      </c>
      <c r="B39" s="1194" t="str">
        <f>IF(基本情報入力シート!C82="","",基本情報入力シート!C82)</f>
        <v/>
      </c>
      <c r="C39" s="1195"/>
      <c r="D39" s="1195"/>
      <c r="E39" s="1195"/>
      <c r="F39" s="1195"/>
      <c r="G39" s="1195"/>
      <c r="H39" s="1195"/>
      <c r="I39" s="1195"/>
      <c r="J39" s="1195"/>
      <c r="K39" s="1196"/>
      <c r="L39" s="109" t="str">
        <f>IF(基本情報入力シート!M82="","",基本情報入力シート!M82)</f>
        <v/>
      </c>
      <c r="M39" s="109" t="str">
        <f>IF(基本情報入力シート!R82="","",基本情報入力シート!R82)</f>
        <v/>
      </c>
      <c r="N39" s="109" t="str">
        <f>IF(基本情報入力シート!W82="","",基本情報入力シート!W82)</f>
        <v/>
      </c>
      <c r="O39" s="108" t="str">
        <f>IF(基本情報入力シート!X82="","",基本情報入力シート!X82)</f>
        <v/>
      </c>
      <c r="P39" s="110" t="str">
        <f>IF(基本情報入力シート!Y82="","",基本情報入力シート!Y82)</f>
        <v/>
      </c>
      <c r="Q39" s="111" t="str">
        <f>IF(基本情報入力シート!Z82="","",基本情報入力シート!Z82)</f>
        <v/>
      </c>
      <c r="R39" s="112" t="str">
        <f>IF(基本情報入力シート!AA82="","",基本情報入力シート!AA82)</f>
        <v/>
      </c>
      <c r="S39" s="113"/>
      <c r="T39" s="114"/>
      <c r="U39" s="136" t="str">
        <f>IF(P39="","",VLOOKUP(P39,【参考】数式用!$A$5:$I$28,MATCH(T39,【参考】数式用!$C$4:$G$4,0)+2,0))</f>
        <v/>
      </c>
      <c r="V39" s="46" t="s">
        <v>121</v>
      </c>
      <c r="W39" s="115"/>
      <c r="X39" s="47" t="s">
        <v>122</v>
      </c>
      <c r="Y39" s="115"/>
      <c r="Z39" s="116" t="s">
        <v>123</v>
      </c>
      <c r="AA39" s="117"/>
      <c r="AB39" s="47" t="s">
        <v>122</v>
      </c>
      <c r="AC39" s="117"/>
      <c r="AD39" s="47" t="s">
        <v>124</v>
      </c>
      <c r="AE39" s="118" t="s">
        <v>125</v>
      </c>
      <c r="AF39" s="119" t="str">
        <f t="shared" si="3"/>
        <v/>
      </c>
      <c r="AG39" s="47" t="s">
        <v>126</v>
      </c>
      <c r="AH39" s="120" t="str">
        <f t="shared" si="1"/>
        <v/>
      </c>
    </row>
    <row r="40" spans="1:34" ht="36.75" customHeight="1" x14ac:dyDescent="0.15">
      <c r="A40" s="108">
        <f t="shared" si="4"/>
        <v>30</v>
      </c>
      <c r="B40" s="1194" t="str">
        <f>IF(基本情報入力シート!C83="","",基本情報入力シート!C83)</f>
        <v/>
      </c>
      <c r="C40" s="1195"/>
      <c r="D40" s="1195"/>
      <c r="E40" s="1195"/>
      <c r="F40" s="1195"/>
      <c r="G40" s="1195"/>
      <c r="H40" s="1195"/>
      <c r="I40" s="1195"/>
      <c r="J40" s="1195"/>
      <c r="K40" s="1196"/>
      <c r="L40" s="109" t="str">
        <f>IF(基本情報入力シート!M83="","",基本情報入力シート!M83)</f>
        <v/>
      </c>
      <c r="M40" s="109" t="str">
        <f>IF(基本情報入力シート!R83="","",基本情報入力シート!R83)</f>
        <v/>
      </c>
      <c r="N40" s="109" t="str">
        <f>IF(基本情報入力シート!W83="","",基本情報入力シート!W83)</f>
        <v/>
      </c>
      <c r="O40" s="108" t="str">
        <f>IF(基本情報入力シート!X83="","",基本情報入力シート!X83)</f>
        <v/>
      </c>
      <c r="P40" s="110" t="str">
        <f>IF(基本情報入力シート!Y83="","",基本情報入力シート!Y83)</f>
        <v/>
      </c>
      <c r="Q40" s="111" t="str">
        <f>IF(基本情報入力シート!Z83="","",基本情報入力シート!Z83)</f>
        <v/>
      </c>
      <c r="R40" s="112" t="str">
        <f>IF(基本情報入力シート!AA83="","",基本情報入力シート!AA83)</f>
        <v/>
      </c>
      <c r="S40" s="113"/>
      <c r="T40" s="114"/>
      <c r="U40" s="136" t="str">
        <f>IF(P40="","",VLOOKUP(P40,【参考】数式用!$A$5:$I$28,MATCH(T40,【参考】数式用!$C$4:$G$4,0)+2,0))</f>
        <v/>
      </c>
      <c r="V40" s="46" t="s">
        <v>121</v>
      </c>
      <c r="W40" s="115"/>
      <c r="X40" s="47" t="s">
        <v>122</v>
      </c>
      <c r="Y40" s="115"/>
      <c r="Z40" s="116" t="s">
        <v>123</v>
      </c>
      <c r="AA40" s="117"/>
      <c r="AB40" s="47" t="s">
        <v>122</v>
      </c>
      <c r="AC40" s="117"/>
      <c r="AD40" s="47" t="s">
        <v>124</v>
      </c>
      <c r="AE40" s="118" t="s">
        <v>125</v>
      </c>
      <c r="AF40" s="119" t="str">
        <f t="shared" si="3"/>
        <v/>
      </c>
      <c r="AG40" s="47" t="s">
        <v>126</v>
      </c>
      <c r="AH40" s="120" t="str">
        <f t="shared" si="1"/>
        <v/>
      </c>
    </row>
    <row r="41" spans="1:34" ht="36.75" customHeight="1" x14ac:dyDescent="0.15">
      <c r="A41" s="108">
        <f t="shared" si="4"/>
        <v>31</v>
      </c>
      <c r="B41" s="1194" t="str">
        <f>IF(基本情報入力シート!C84="","",基本情報入力シート!C84)</f>
        <v/>
      </c>
      <c r="C41" s="1195"/>
      <c r="D41" s="1195"/>
      <c r="E41" s="1195"/>
      <c r="F41" s="1195"/>
      <c r="G41" s="1195"/>
      <c r="H41" s="1195"/>
      <c r="I41" s="1195"/>
      <c r="J41" s="1195"/>
      <c r="K41" s="1196"/>
      <c r="L41" s="109" t="str">
        <f>IF(基本情報入力シート!M84="","",基本情報入力シート!M84)</f>
        <v/>
      </c>
      <c r="M41" s="109" t="str">
        <f>IF(基本情報入力シート!R84="","",基本情報入力シート!R84)</f>
        <v/>
      </c>
      <c r="N41" s="109" t="str">
        <f>IF(基本情報入力シート!W84="","",基本情報入力シート!W84)</f>
        <v/>
      </c>
      <c r="O41" s="108" t="str">
        <f>IF(基本情報入力シート!X84="","",基本情報入力シート!X84)</f>
        <v/>
      </c>
      <c r="P41" s="110" t="str">
        <f>IF(基本情報入力シート!Y84="","",基本情報入力シート!Y84)</f>
        <v/>
      </c>
      <c r="Q41" s="111" t="str">
        <f>IF(基本情報入力シート!Z84="","",基本情報入力シート!Z84)</f>
        <v/>
      </c>
      <c r="R41" s="112" t="str">
        <f>IF(基本情報入力シート!AA84="","",基本情報入力シート!AA84)</f>
        <v/>
      </c>
      <c r="S41" s="113"/>
      <c r="T41" s="114"/>
      <c r="U41" s="136" t="str">
        <f>IF(P41="","",VLOOKUP(P41,【参考】数式用!$A$5:$I$28,MATCH(T41,【参考】数式用!$C$4:$G$4,0)+2,0))</f>
        <v/>
      </c>
      <c r="V41" s="46" t="s">
        <v>121</v>
      </c>
      <c r="W41" s="115"/>
      <c r="X41" s="47" t="s">
        <v>122</v>
      </c>
      <c r="Y41" s="115"/>
      <c r="Z41" s="116" t="s">
        <v>123</v>
      </c>
      <c r="AA41" s="117"/>
      <c r="AB41" s="47" t="s">
        <v>122</v>
      </c>
      <c r="AC41" s="117"/>
      <c r="AD41" s="47" t="s">
        <v>124</v>
      </c>
      <c r="AE41" s="118" t="s">
        <v>125</v>
      </c>
      <c r="AF41" s="119" t="str">
        <f t="shared" si="3"/>
        <v/>
      </c>
      <c r="AG41" s="47" t="s">
        <v>126</v>
      </c>
      <c r="AH41" s="120" t="str">
        <f t="shared" si="1"/>
        <v/>
      </c>
    </row>
    <row r="42" spans="1:34" ht="36.75" customHeight="1" x14ac:dyDescent="0.15">
      <c r="A42" s="108">
        <f t="shared" si="4"/>
        <v>32</v>
      </c>
      <c r="B42" s="1194" t="str">
        <f>IF(基本情報入力シート!C85="","",基本情報入力シート!C85)</f>
        <v/>
      </c>
      <c r="C42" s="1195"/>
      <c r="D42" s="1195"/>
      <c r="E42" s="1195"/>
      <c r="F42" s="1195"/>
      <c r="G42" s="1195"/>
      <c r="H42" s="1195"/>
      <c r="I42" s="1195"/>
      <c r="J42" s="1195"/>
      <c r="K42" s="1196"/>
      <c r="L42" s="109" t="str">
        <f>IF(基本情報入力シート!M85="","",基本情報入力シート!M85)</f>
        <v/>
      </c>
      <c r="M42" s="109" t="str">
        <f>IF(基本情報入力シート!R85="","",基本情報入力シート!R85)</f>
        <v/>
      </c>
      <c r="N42" s="109" t="str">
        <f>IF(基本情報入力シート!W85="","",基本情報入力シート!W85)</f>
        <v/>
      </c>
      <c r="O42" s="108" t="str">
        <f>IF(基本情報入力シート!X85="","",基本情報入力シート!X85)</f>
        <v/>
      </c>
      <c r="P42" s="110" t="str">
        <f>IF(基本情報入力シート!Y85="","",基本情報入力シート!Y85)</f>
        <v/>
      </c>
      <c r="Q42" s="111" t="str">
        <f>IF(基本情報入力シート!Z85="","",基本情報入力シート!Z85)</f>
        <v/>
      </c>
      <c r="R42" s="112" t="str">
        <f>IF(基本情報入力シート!AA85="","",基本情報入力シート!AA85)</f>
        <v/>
      </c>
      <c r="S42" s="113"/>
      <c r="T42" s="114"/>
      <c r="U42" s="136" t="str">
        <f>IF(P42="","",VLOOKUP(P42,【参考】数式用!$A$5:$I$28,MATCH(T42,【参考】数式用!$C$4:$G$4,0)+2,0))</f>
        <v/>
      </c>
      <c r="V42" s="46" t="s">
        <v>121</v>
      </c>
      <c r="W42" s="115"/>
      <c r="X42" s="47" t="s">
        <v>122</v>
      </c>
      <c r="Y42" s="115"/>
      <c r="Z42" s="116" t="s">
        <v>123</v>
      </c>
      <c r="AA42" s="117"/>
      <c r="AB42" s="47" t="s">
        <v>122</v>
      </c>
      <c r="AC42" s="117"/>
      <c r="AD42" s="47" t="s">
        <v>124</v>
      </c>
      <c r="AE42" s="118" t="s">
        <v>125</v>
      </c>
      <c r="AF42" s="119" t="str">
        <f t="shared" si="3"/>
        <v/>
      </c>
      <c r="AG42" s="47" t="s">
        <v>126</v>
      </c>
      <c r="AH42" s="120" t="str">
        <f t="shared" si="1"/>
        <v/>
      </c>
    </row>
    <row r="43" spans="1:34" ht="36.75" customHeight="1" x14ac:dyDescent="0.15">
      <c r="A43" s="108">
        <f t="shared" si="4"/>
        <v>33</v>
      </c>
      <c r="B43" s="1194" t="str">
        <f>IF(基本情報入力シート!C86="","",基本情報入力シート!C86)</f>
        <v/>
      </c>
      <c r="C43" s="1195"/>
      <c r="D43" s="1195"/>
      <c r="E43" s="1195"/>
      <c r="F43" s="1195"/>
      <c r="G43" s="1195"/>
      <c r="H43" s="1195"/>
      <c r="I43" s="1195"/>
      <c r="J43" s="1195"/>
      <c r="K43" s="1196"/>
      <c r="L43" s="109" t="str">
        <f>IF(基本情報入力シート!M86="","",基本情報入力シート!M86)</f>
        <v/>
      </c>
      <c r="M43" s="109" t="str">
        <f>IF(基本情報入力シート!R86="","",基本情報入力シート!R86)</f>
        <v/>
      </c>
      <c r="N43" s="109" t="str">
        <f>IF(基本情報入力シート!W86="","",基本情報入力シート!W86)</f>
        <v/>
      </c>
      <c r="O43" s="108" t="str">
        <f>IF(基本情報入力シート!X86="","",基本情報入力シート!X86)</f>
        <v/>
      </c>
      <c r="P43" s="110" t="str">
        <f>IF(基本情報入力シート!Y86="","",基本情報入力シート!Y86)</f>
        <v/>
      </c>
      <c r="Q43" s="111" t="str">
        <f>IF(基本情報入力シート!Z86="","",基本情報入力シート!Z86)</f>
        <v/>
      </c>
      <c r="R43" s="112" t="str">
        <f>IF(基本情報入力シート!AA86="","",基本情報入力シート!AA86)</f>
        <v/>
      </c>
      <c r="S43" s="113"/>
      <c r="T43" s="114"/>
      <c r="U43" s="136" t="str">
        <f>IF(P43="","",VLOOKUP(P43,【参考】数式用!$A$5:$I$28,MATCH(T43,【参考】数式用!$C$4:$G$4,0)+2,0))</f>
        <v/>
      </c>
      <c r="V43" s="46" t="s">
        <v>121</v>
      </c>
      <c r="W43" s="115"/>
      <c r="X43" s="47" t="s">
        <v>122</v>
      </c>
      <c r="Y43" s="115"/>
      <c r="Z43" s="116" t="s">
        <v>123</v>
      </c>
      <c r="AA43" s="117"/>
      <c r="AB43" s="47" t="s">
        <v>122</v>
      </c>
      <c r="AC43" s="117"/>
      <c r="AD43" s="47" t="s">
        <v>124</v>
      </c>
      <c r="AE43" s="118" t="s">
        <v>125</v>
      </c>
      <c r="AF43" s="119" t="str">
        <f t="shared" si="3"/>
        <v/>
      </c>
      <c r="AG43" s="47" t="s">
        <v>126</v>
      </c>
      <c r="AH43" s="120" t="str">
        <f t="shared" si="1"/>
        <v/>
      </c>
    </row>
    <row r="44" spans="1:34" ht="36.75" customHeight="1" x14ac:dyDescent="0.15">
      <c r="A44" s="108">
        <f t="shared" si="4"/>
        <v>34</v>
      </c>
      <c r="B44" s="1194" t="str">
        <f>IF(基本情報入力シート!C87="","",基本情報入力シート!C87)</f>
        <v/>
      </c>
      <c r="C44" s="1195"/>
      <c r="D44" s="1195"/>
      <c r="E44" s="1195"/>
      <c r="F44" s="1195"/>
      <c r="G44" s="1195"/>
      <c r="H44" s="1195"/>
      <c r="I44" s="1195"/>
      <c r="J44" s="1195"/>
      <c r="K44" s="1196"/>
      <c r="L44" s="109" t="str">
        <f>IF(基本情報入力シート!M87="","",基本情報入力シート!M87)</f>
        <v/>
      </c>
      <c r="M44" s="109" t="str">
        <f>IF(基本情報入力シート!R87="","",基本情報入力シート!R87)</f>
        <v/>
      </c>
      <c r="N44" s="109" t="str">
        <f>IF(基本情報入力シート!W87="","",基本情報入力シート!W87)</f>
        <v/>
      </c>
      <c r="O44" s="108" t="str">
        <f>IF(基本情報入力シート!X87="","",基本情報入力シート!X87)</f>
        <v/>
      </c>
      <c r="P44" s="110" t="str">
        <f>IF(基本情報入力シート!Y87="","",基本情報入力シート!Y87)</f>
        <v/>
      </c>
      <c r="Q44" s="111" t="str">
        <f>IF(基本情報入力シート!Z87="","",基本情報入力シート!Z87)</f>
        <v/>
      </c>
      <c r="R44" s="112" t="str">
        <f>IF(基本情報入力シート!AA87="","",基本情報入力シート!AA87)</f>
        <v/>
      </c>
      <c r="S44" s="113"/>
      <c r="T44" s="114"/>
      <c r="U44" s="136" t="str">
        <f>IF(P44="","",VLOOKUP(P44,【参考】数式用!$A$5:$I$28,MATCH(T44,【参考】数式用!$C$4:$G$4,0)+2,0))</f>
        <v/>
      </c>
      <c r="V44" s="46" t="s">
        <v>121</v>
      </c>
      <c r="W44" s="115"/>
      <c r="X44" s="47" t="s">
        <v>122</v>
      </c>
      <c r="Y44" s="115"/>
      <c r="Z44" s="116" t="s">
        <v>123</v>
      </c>
      <c r="AA44" s="117"/>
      <c r="AB44" s="47" t="s">
        <v>122</v>
      </c>
      <c r="AC44" s="117"/>
      <c r="AD44" s="47" t="s">
        <v>124</v>
      </c>
      <c r="AE44" s="118" t="s">
        <v>125</v>
      </c>
      <c r="AF44" s="119" t="str">
        <f t="shared" si="3"/>
        <v/>
      </c>
      <c r="AG44" s="47" t="s">
        <v>126</v>
      </c>
      <c r="AH44" s="120" t="str">
        <f t="shared" si="1"/>
        <v/>
      </c>
    </row>
    <row r="45" spans="1:34" ht="36.75" customHeight="1" x14ac:dyDescent="0.15">
      <c r="A45" s="108">
        <f t="shared" si="4"/>
        <v>35</v>
      </c>
      <c r="B45" s="1194" t="str">
        <f>IF(基本情報入力シート!C88="","",基本情報入力シート!C88)</f>
        <v/>
      </c>
      <c r="C45" s="1195"/>
      <c r="D45" s="1195"/>
      <c r="E45" s="1195"/>
      <c r="F45" s="1195"/>
      <c r="G45" s="1195"/>
      <c r="H45" s="1195"/>
      <c r="I45" s="1195"/>
      <c r="J45" s="1195"/>
      <c r="K45" s="1196"/>
      <c r="L45" s="109" t="str">
        <f>IF(基本情報入力シート!M88="","",基本情報入力シート!M88)</f>
        <v/>
      </c>
      <c r="M45" s="109" t="str">
        <f>IF(基本情報入力シート!R88="","",基本情報入力シート!R88)</f>
        <v/>
      </c>
      <c r="N45" s="109" t="str">
        <f>IF(基本情報入力シート!W88="","",基本情報入力シート!W88)</f>
        <v/>
      </c>
      <c r="O45" s="108" t="str">
        <f>IF(基本情報入力シート!X88="","",基本情報入力シート!X88)</f>
        <v/>
      </c>
      <c r="P45" s="110" t="str">
        <f>IF(基本情報入力シート!Y88="","",基本情報入力シート!Y88)</f>
        <v/>
      </c>
      <c r="Q45" s="111" t="str">
        <f>IF(基本情報入力シート!Z88="","",基本情報入力シート!Z88)</f>
        <v/>
      </c>
      <c r="R45" s="112" t="str">
        <f>IF(基本情報入力シート!AA88="","",基本情報入力シート!AA88)</f>
        <v/>
      </c>
      <c r="S45" s="113"/>
      <c r="T45" s="114"/>
      <c r="U45" s="136" t="str">
        <f>IF(P45="","",VLOOKUP(P45,【参考】数式用!$A$5:$I$28,MATCH(T45,【参考】数式用!$C$4:$G$4,0)+2,0))</f>
        <v/>
      </c>
      <c r="V45" s="46" t="s">
        <v>121</v>
      </c>
      <c r="W45" s="115"/>
      <c r="X45" s="47" t="s">
        <v>122</v>
      </c>
      <c r="Y45" s="115"/>
      <c r="Z45" s="116" t="s">
        <v>123</v>
      </c>
      <c r="AA45" s="117"/>
      <c r="AB45" s="47" t="s">
        <v>122</v>
      </c>
      <c r="AC45" s="117"/>
      <c r="AD45" s="47" t="s">
        <v>124</v>
      </c>
      <c r="AE45" s="118" t="s">
        <v>125</v>
      </c>
      <c r="AF45" s="119" t="str">
        <f t="shared" si="3"/>
        <v/>
      </c>
      <c r="AG45" s="47" t="s">
        <v>126</v>
      </c>
      <c r="AH45" s="120" t="str">
        <f t="shared" si="1"/>
        <v/>
      </c>
    </row>
    <row r="46" spans="1:34" ht="36.75" customHeight="1" x14ac:dyDescent="0.15">
      <c r="A46" s="108">
        <f t="shared" si="4"/>
        <v>36</v>
      </c>
      <c r="B46" s="1194" t="str">
        <f>IF(基本情報入力シート!C89="","",基本情報入力シート!C89)</f>
        <v/>
      </c>
      <c r="C46" s="1195"/>
      <c r="D46" s="1195"/>
      <c r="E46" s="1195"/>
      <c r="F46" s="1195"/>
      <c r="G46" s="1195"/>
      <c r="H46" s="1195"/>
      <c r="I46" s="1195"/>
      <c r="J46" s="1195"/>
      <c r="K46" s="1196"/>
      <c r="L46" s="109" t="str">
        <f>IF(基本情報入力シート!M89="","",基本情報入力シート!M89)</f>
        <v/>
      </c>
      <c r="M46" s="109" t="str">
        <f>IF(基本情報入力シート!R89="","",基本情報入力シート!R89)</f>
        <v/>
      </c>
      <c r="N46" s="109" t="str">
        <f>IF(基本情報入力シート!W89="","",基本情報入力シート!W89)</f>
        <v/>
      </c>
      <c r="O46" s="108" t="str">
        <f>IF(基本情報入力シート!X89="","",基本情報入力シート!X89)</f>
        <v/>
      </c>
      <c r="P46" s="110" t="str">
        <f>IF(基本情報入力シート!Y89="","",基本情報入力シート!Y89)</f>
        <v/>
      </c>
      <c r="Q46" s="111" t="str">
        <f>IF(基本情報入力シート!Z89="","",基本情報入力シート!Z89)</f>
        <v/>
      </c>
      <c r="R46" s="112" t="str">
        <f>IF(基本情報入力シート!AA89="","",基本情報入力シート!AA89)</f>
        <v/>
      </c>
      <c r="S46" s="113"/>
      <c r="T46" s="114"/>
      <c r="U46" s="136" t="str">
        <f>IF(P46="","",VLOOKUP(P46,【参考】数式用!$A$5:$I$28,MATCH(T46,【参考】数式用!$C$4:$G$4,0)+2,0))</f>
        <v/>
      </c>
      <c r="V46" s="46" t="s">
        <v>121</v>
      </c>
      <c r="W46" s="115"/>
      <c r="X46" s="47" t="s">
        <v>122</v>
      </c>
      <c r="Y46" s="115"/>
      <c r="Z46" s="116" t="s">
        <v>123</v>
      </c>
      <c r="AA46" s="117"/>
      <c r="AB46" s="47" t="s">
        <v>122</v>
      </c>
      <c r="AC46" s="117"/>
      <c r="AD46" s="47" t="s">
        <v>124</v>
      </c>
      <c r="AE46" s="118" t="s">
        <v>125</v>
      </c>
      <c r="AF46" s="119" t="str">
        <f t="shared" si="3"/>
        <v/>
      </c>
      <c r="AG46" s="47" t="s">
        <v>126</v>
      </c>
      <c r="AH46" s="120" t="str">
        <f t="shared" si="1"/>
        <v/>
      </c>
    </row>
    <row r="47" spans="1:34" ht="36.75" customHeight="1" x14ac:dyDescent="0.15">
      <c r="A47" s="108">
        <f t="shared" si="4"/>
        <v>37</v>
      </c>
      <c r="B47" s="1194" t="str">
        <f>IF(基本情報入力シート!C90="","",基本情報入力シート!C90)</f>
        <v/>
      </c>
      <c r="C47" s="1195"/>
      <c r="D47" s="1195"/>
      <c r="E47" s="1195"/>
      <c r="F47" s="1195"/>
      <c r="G47" s="1195"/>
      <c r="H47" s="1195"/>
      <c r="I47" s="1195"/>
      <c r="J47" s="1195"/>
      <c r="K47" s="1196"/>
      <c r="L47" s="109" t="str">
        <f>IF(基本情報入力シート!M90="","",基本情報入力シート!M90)</f>
        <v/>
      </c>
      <c r="M47" s="109" t="str">
        <f>IF(基本情報入力シート!R90="","",基本情報入力シート!R90)</f>
        <v/>
      </c>
      <c r="N47" s="109" t="str">
        <f>IF(基本情報入力シート!W90="","",基本情報入力シート!W90)</f>
        <v/>
      </c>
      <c r="O47" s="108" t="str">
        <f>IF(基本情報入力シート!X90="","",基本情報入力シート!X90)</f>
        <v/>
      </c>
      <c r="P47" s="110" t="str">
        <f>IF(基本情報入力シート!Y90="","",基本情報入力シート!Y90)</f>
        <v/>
      </c>
      <c r="Q47" s="111" t="str">
        <f>IF(基本情報入力シート!Z90="","",基本情報入力シート!Z90)</f>
        <v/>
      </c>
      <c r="R47" s="112" t="str">
        <f>IF(基本情報入力シート!AA90="","",基本情報入力シート!AA90)</f>
        <v/>
      </c>
      <c r="S47" s="113"/>
      <c r="T47" s="114"/>
      <c r="U47" s="136" t="str">
        <f>IF(P47="","",VLOOKUP(P47,【参考】数式用!$A$5:$I$28,MATCH(T47,【参考】数式用!$C$4:$G$4,0)+2,0))</f>
        <v/>
      </c>
      <c r="V47" s="46" t="s">
        <v>121</v>
      </c>
      <c r="W47" s="115"/>
      <c r="X47" s="47" t="s">
        <v>122</v>
      </c>
      <c r="Y47" s="115"/>
      <c r="Z47" s="116" t="s">
        <v>123</v>
      </c>
      <c r="AA47" s="117"/>
      <c r="AB47" s="47" t="s">
        <v>122</v>
      </c>
      <c r="AC47" s="117"/>
      <c r="AD47" s="47" t="s">
        <v>124</v>
      </c>
      <c r="AE47" s="118" t="s">
        <v>125</v>
      </c>
      <c r="AF47" s="119" t="str">
        <f t="shared" si="3"/>
        <v/>
      </c>
      <c r="AG47" s="47" t="s">
        <v>126</v>
      </c>
      <c r="AH47" s="120" t="str">
        <f t="shared" si="1"/>
        <v/>
      </c>
    </row>
    <row r="48" spans="1:34" ht="36.75" customHeight="1" x14ac:dyDescent="0.15">
      <c r="A48" s="108">
        <f t="shared" si="4"/>
        <v>38</v>
      </c>
      <c r="B48" s="1194" t="str">
        <f>IF(基本情報入力シート!C91="","",基本情報入力シート!C91)</f>
        <v/>
      </c>
      <c r="C48" s="1195"/>
      <c r="D48" s="1195"/>
      <c r="E48" s="1195"/>
      <c r="F48" s="1195"/>
      <c r="G48" s="1195"/>
      <c r="H48" s="1195"/>
      <c r="I48" s="1195"/>
      <c r="J48" s="1195"/>
      <c r="K48" s="1196"/>
      <c r="L48" s="109" t="str">
        <f>IF(基本情報入力シート!M91="","",基本情報入力シート!M91)</f>
        <v/>
      </c>
      <c r="M48" s="109" t="str">
        <f>IF(基本情報入力シート!R91="","",基本情報入力シート!R91)</f>
        <v/>
      </c>
      <c r="N48" s="109" t="str">
        <f>IF(基本情報入力シート!W91="","",基本情報入力シート!W91)</f>
        <v/>
      </c>
      <c r="O48" s="108" t="str">
        <f>IF(基本情報入力シート!X91="","",基本情報入力シート!X91)</f>
        <v/>
      </c>
      <c r="P48" s="110" t="str">
        <f>IF(基本情報入力シート!Y91="","",基本情報入力シート!Y91)</f>
        <v/>
      </c>
      <c r="Q48" s="111" t="str">
        <f>IF(基本情報入力シート!Z91="","",基本情報入力シート!Z91)</f>
        <v/>
      </c>
      <c r="R48" s="112" t="str">
        <f>IF(基本情報入力シート!AA91="","",基本情報入力シート!AA91)</f>
        <v/>
      </c>
      <c r="S48" s="113"/>
      <c r="T48" s="114"/>
      <c r="U48" s="136" t="str">
        <f>IF(P48="","",VLOOKUP(P48,【参考】数式用!$A$5:$I$28,MATCH(T48,【参考】数式用!$C$4:$G$4,0)+2,0))</f>
        <v/>
      </c>
      <c r="V48" s="46" t="s">
        <v>121</v>
      </c>
      <c r="W48" s="115"/>
      <c r="X48" s="47" t="s">
        <v>122</v>
      </c>
      <c r="Y48" s="115"/>
      <c r="Z48" s="116" t="s">
        <v>123</v>
      </c>
      <c r="AA48" s="117"/>
      <c r="AB48" s="47" t="s">
        <v>122</v>
      </c>
      <c r="AC48" s="117"/>
      <c r="AD48" s="47" t="s">
        <v>124</v>
      </c>
      <c r="AE48" s="118" t="s">
        <v>125</v>
      </c>
      <c r="AF48" s="119" t="str">
        <f t="shared" si="3"/>
        <v/>
      </c>
      <c r="AG48" s="47" t="s">
        <v>126</v>
      </c>
      <c r="AH48" s="120" t="str">
        <f t="shared" si="1"/>
        <v/>
      </c>
    </row>
    <row r="49" spans="1:34" ht="36.75" customHeight="1" x14ac:dyDescent="0.15">
      <c r="A49" s="108">
        <f t="shared" si="4"/>
        <v>39</v>
      </c>
      <c r="B49" s="1194" t="str">
        <f>IF(基本情報入力シート!C92="","",基本情報入力シート!C92)</f>
        <v/>
      </c>
      <c r="C49" s="1195"/>
      <c r="D49" s="1195"/>
      <c r="E49" s="1195"/>
      <c r="F49" s="1195"/>
      <c r="G49" s="1195"/>
      <c r="H49" s="1195"/>
      <c r="I49" s="1195"/>
      <c r="J49" s="1195"/>
      <c r="K49" s="1196"/>
      <c r="L49" s="109" t="str">
        <f>IF(基本情報入力シート!M92="","",基本情報入力シート!M92)</f>
        <v/>
      </c>
      <c r="M49" s="109" t="str">
        <f>IF(基本情報入力シート!R92="","",基本情報入力シート!R92)</f>
        <v/>
      </c>
      <c r="N49" s="109" t="str">
        <f>IF(基本情報入力シート!W92="","",基本情報入力シート!W92)</f>
        <v/>
      </c>
      <c r="O49" s="108" t="str">
        <f>IF(基本情報入力シート!X92="","",基本情報入力シート!X92)</f>
        <v/>
      </c>
      <c r="P49" s="110" t="str">
        <f>IF(基本情報入力シート!Y92="","",基本情報入力シート!Y92)</f>
        <v/>
      </c>
      <c r="Q49" s="111" t="str">
        <f>IF(基本情報入力シート!Z92="","",基本情報入力シート!Z92)</f>
        <v/>
      </c>
      <c r="R49" s="112" t="str">
        <f>IF(基本情報入力シート!AA92="","",基本情報入力シート!AA92)</f>
        <v/>
      </c>
      <c r="S49" s="113"/>
      <c r="T49" s="114"/>
      <c r="U49" s="136" t="str">
        <f>IF(P49="","",VLOOKUP(P49,【参考】数式用!$A$5:$I$28,MATCH(T49,【参考】数式用!$C$4:$G$4,0)+2,0))</f>
        <v/>
      </c>
      <c r="V49" s="46" t="s">
        <v>121</v>
      </c>
      <c r="W49" s="115"/>
      <c r="X49" s="47" t="s">
        <v>122</v>
      </c>
      <c r="Y49" s="115"/>
      <c r="Z49" s="116" t="s">
        <v>123</v>
      </c>
      <c r="AA49" s="117"/>
      <c r="AB49" s="47" t="s">
        <v>122</v>
      </c>
      <c r="AC49" s="117"/>
      <c r="AD49" s="47" t="s">
        <v>124</v>
      </c>
      <c r="AE49" s="118" t="s">
        <v>125</v>
      </c>
      <c r="AF49" s="119" t="str">
        <f t="shared" si="3"/>
        <v/>
      </c>
      <c r="AG49" s="47" t="s">
        <v>126</v>
      </c>
      <c r="AH49" s="120" t="str">
        <f t="shared" si="1"/>
        <v/>
      </c>
    </row>
    <row r="50" spans="1:34" ht="36.75" customHeight="1" x14ac:dyDescent="0.15">
      <c r="A50" s="108">
        <f t="shared" si="4"/>
        <v>40</v>
      </c>
      <c r="B50" s="1194" t="str">
        <f>IF(基本情報入力シート!C93="","",基本情報入力シート!C93)</f>
        <v/>
      </c>
      <c r="C50" s="1195"/>
      <c r="D50" s="1195"/>
      <c r="E50" s="1195"/>
      <c r="F50" s="1195"/>
      <c r="G50" s="1195"/>
      <c r="H50" s="1195"/>
      <c r="I50" s="1195"/>
      <c r="J50" s="1195"/>
      <c r="K50" s="1196"/>
      <c r="L50" s="109" t="str">
        <f>IF(基本情報入力シート!M93="","",基本情報入力シート!M93)</f>
        <v/>
      </c>
      <c r="M50" s="109" t="str">
        <f>IF(基本情報入力シート!R93="","",基本情報入力シート!R93)</f>
        <v/>
      </c>
      <c r="N50" s="109" t="str">
        <f>IF(基本情報入力シート!W93="","",基本情報入力シート!W93)</f>
        <v/>
      </c>
      <c r="O50" s="108" t="str">
        <f>IF(基本情報入力シート!X93="","",基本情報入力シート!X93)</f>
        <v/>
      </c>
      <c r="P50" s="110" t="str">
        <f>IF(基本情報入力シート!Y93="","",基本情報入力シート!Y93)</f>
        <v/>
      </c>
      <c r="Q50" s="111" t="str">
        <f>IF(基本情報入力シート!Z93="","",基本情報入力シート!Z93)</f>
        <v/>
      </c>
      <c r="R50" s="112" t="str">
        <f>IF(基本情報入力シート!AA93="","",基本情報入力シート!AA93)</f>
        <v/>
      </c>
      <c r="S50" s="113"/>
      <c r="T50" s="114"/>
      <c r="U50" s="136" t="str">
        <f>IF(P50="","",VLOOKUP(P50,【参考】数式用!$A$5:$I$28,MATCH(T50,【参考】数式用!$C$4:$G$4,0)+2,0))</f>
        <v/>
      </c>
      <c r="V50" s="46" t="s">
        <v>121</v>
      </c>
      <c r="W50" s="115"/>
      <c r="X50" s="47" t="s">
        <v>122</v>
      </c>
      <c r="Y50" s="115"/>
      <c r="Z50" s="116" t="s">
        <v>123</v>
      </c>
      <c r="AA50" s="117"/>
      <c r="AB50" s="47" t="s">
        <v>122</v>
      </c>
      <c r="AC50" s="117"/>
      <c r="AD50" s="47" t="s">
        <v>124</v>
      </c>
      <c r="AE50" s="118" t="s">
        <v>125</v>
      </c>
      <c r="AF50" s="119" t="str">
        <f t="shared" si="3"/>
        <v/>
      </c>
      <c r="AG50" s="121" t="s">
        <v>126</v>
      </c>
      <c r="AH50" s="120" t="str">
        <f t="shared" si="1"/>
        <v/>
      </c>
    </row>
    <row r="51" spans="1:34" ht="36.75" customHeight="1" x14ac:dyDescent="0.15">
      <c r="A51" s="108">
        <f t="shared" si="4"/>
        <v>41</v>
      </c>
      <c r="B51" s="1194" t="str">
        <f>IF(基本情報入力シート!C94="","",基本情報入力シート!C94)</f>
        <v/>
      </c>
      <c r="C51" s="1195"/>
      <c r="D51" s="1195"/>
      <c r="E51" s="1195"/>
      <c r="F51" s="1195"/>
      <c r="G51" s="1195"/>
      <c r="H51" s="1195"/>
      <c r="I51" s="1195"/>
      <c r="J51" s="1195"/>
      <c r="K51" s="1196"/>
      <c r="L51" s="109" t="str">
        <f>IF(基本情報入力シート!M94="","",基本情報入力シート!M94)</f>
        <v/>
      </c>
      <c r="M51" s="109" t="str">
        <f>IF(基本情報入力シート!R94="","",基本情報入力シート!R94)</f>
        <v/>
      </c>
      <c r="N51" s="109" t="str">
        <f>IF(基本情報入力シート!W94="","",基本情報入力シート!W94)</f>
        <v/>
      </c>
      <c r="O51" s="108" t="str">
        <f>IF(基本情報入力シート!X94="","",基本情報入力シート!X94)</f>
        <v/>
      </c>
      <c r="P51" s="110" t="str">
        <f>IF(基本情報入力シート!Y94="","",基本情報入力シート!Y94)</f>
        <v/>
      </c>
      <c r="Q51" s="111" t="str">
        <f>IF(基本情報入力シート!Z94="","",基本情報入力シート!Z94)</f>
        <v/>
      </c>
      <c r="R51" s="112" t="str">
        <f>IF(基本情報入力シート!AA94="","",基本情報入力シート!AA94)</f>
        <v/>
      </c>
      <c r="S51" s="113"/>
      <c r="T51" s="114"/>
      <c r="U51" s="136" t="str">
        <f>IF(P51="","",VLOOKUP(P51,【参考】数式用!$A$5:$I$28,MATCH(T51,【参考】数式用!$C$4:$G$4,0)+2,0))</f>
        <v/>
      </c>
      <c r="V51" s="46" t="s">
        <v>121</v>
      </c>
      <c r="W51" s="115"/>
      <c r="X51" s="47" t="s">
        <v>122</v>
      </c>
      <c r="Y51" s="115"/>
      <c r="Z51" s="116" t="s">
        <v>123</v>
      </c>
      <c r="AA51" s="117"/>
      <c r="AB51" s="47" t="s">
        <v>122</v>
      </c>
      <c r="AC51" s="117"/>
      <c r="AD51" s="47" t="s">
        <v>124</v>
      </c>
      <c r="AE51" s="118" t="s">
        <v>125</v>
      </c>
      <c r="AF51" s="119" t="str">
        <f t="shared" si="3"/>
        <v/>
      </c>
      <c r="AG51" s="121" t="s">
        <v>126</v>
      </c>
      <c r="AH51" s="120" t="str">
        <f t="shared" si="1"/>
        <v/>
      </c>
    </row>
    <row r="52" spans="1:34" ht="36.75" customHeight="1" x14ac:dyDescent="0.15">
      <c r="A52" s="108">
        <f t="shared" si="4"/>
        <v>42</v>
      </c>
      <c r="B52" s="1194" t="str">
        <f>IF(基本情報入力シート!C95="","",基本情報入力シート!C95)</f>
        <v/>
      </c>
      <c r="C52" s="1195"/>
      <c r="D52" s="1195"/>
      <c r="E52" s="1195"/>
      <c r="F52" s="1195"/>
      <c r="G52" s="1195"/>
      <c r="H52" s="1195"/>
      <c r="I52" s="1195"/>
      <c r="J52" s="1195"/>
      <c r="K52" s="1196"/>
      <c r="L52" s="109" t="str">
        <f>IF(基本情報入力シート!M95="","",基本情報入力シート!M95)</f>
        <v/>
      </c>
      <c r="M52" s="109" t="str">
        <f>IF(基本情報入力シート!R95="","",基本情報入力シート!R95)</f>
        <v/>
      </c>
      <c r="N52" s="109" t="str">
        <f>IF(基本情報入力シート!W95="","",基本情報入力シート!W95)</f>
        <v/>
      </c>
      <c r="O52" s="108" t="str">
        <f>IF(基本情報入力シート!X95="","",基本情報入力シート!X95)</f>
        <v/>
      </c>
      <c r="P52" s="110" t="str">
        <f>IF(基本情報入力シート!Y95="","",基本情報入力シート!Y95)</f>
        <v/>
      </c>
      <c r="Q52" s="111" t="str">
        <f>IF(基本情報入力シート!Z95="","",基本情報入力シート!Z95)</f>
        <v/>
      </c>
      <c r="R52" s="112" t="str">
        <f>IF(基本情報入力シート!AA95="","",基本情報入力シート!AA95)</f>
        <v/>
      </c>
      <c r="S52" s="113"/>
      <c r="T52" s="114"/>
      <c r="U52" s="136" t="str">
        <f>IF(P52="","",VLOOKUP(P52,【参考】数式用!$A$5:$I$28,MATCH(T52,【参考】数式用!$C$4:$G$4,0)+2,0))</f>
        <v/>
      </c>
      <c r="V52" s="46" t="s">
        <v>121</v>
      </c>
      <c r="W52" s="115"/>
      <c r="X52" s="47" t="s">
        <v>122</v>
      </c>
      <c r="Y52" s="115"/>
      <c r="Z52" s="116" t="s">
        <v>123</v>
      </c>
      <c r="AA52" s="117"/>
      <c r="AB52" s="47" t="s">
        <v>122</v>
      </c>
      <c r="AC52" s="117"/>
      <c r="AD52" s="47" t="s">
        <v>124</v>
      </c>
      <c r="AE52" s="118" t="s">
        <v>125</v>
      </c>
      <c r="AF52" s="119" t="str">
        <f t="shared" si="3"/>
        <v/>
      </c>
      <c r="AG52" s="121" t="s">
        <v>126</v>
      </c>
      <c r="AH52" s="120" t="str">
        <f t="shared" si="1"/>
        <v/>
      </c>
    </row>
    <row r="53" spans="1:34" ht="36.75" customHeight="1" x14ac:dyDescent="0.15">
      <c r="A53" s="108">
        <f t="shared" si="4"/>
        <v>43</v>
      </c>
      <c r="B53" s="1194" t="str">
        <f>IF(基本情報入力シート!C96="","",基本情報入力シート!C96)</f>
        <v/>
      </c>
      <c r="C53" s="1195"/>
      <c r="D53" s="1195"/>
      <c r="E53" s="1195"/>
      <c r="F53" s="1195"/>
      <c r="G53" s="1195"/>
      <c r="H53" s="1195"/>
      <c r="I53" s="1195"/>
      <c r="J53" s="1195"/>
      <c r="K53" s="1196"/>
      <c r="L53" s="109" t="str">
        <f>IF(基本情報入力シート!M96="","",基本情報入力シート!M96)</f>
        <v/>
      </c>
      <c r="M53" s="109" t="str">
        <f>IF(基本情報入力シート!R96="","",基本情報入力シート!R96)</f>
        <v/>
      </c>
      <c r="N53" s="109" t="str">
        <f>IF(基本情報入力シート!W96="","",基本情報入力シート!W96)</f>
        <v/>
      </c>
      <c r="O53" s="108" t="str">
        <f>IF(基本情報入力シート!X96="","",基本情報入力シート!X96)</f>
        <v/>
      </c>
      <c r="P53" s="110" t="str">
        <f>IF(基本情報入力シート!Y96="","",基本情報入力シート!Y96)</f>
        <v/>
      </c>
      <c r="Q53" s="111" t="str">
        <f>IF(基本情報入力シート!Z96="","",基本情報入力シート!Z96)</f>
        <v/>
      </c>
      <c r="R53" s="112" t="str">
        <f>IF(基本情報入力シート!AA96="","",基本情報入力シート!AA96)</f>
        <v/>
      </c>
      <c r="S53" s="113"/>
      <c r="T53" s="114"/>
      <c r="U53" s="136" t="str">
        <f>IF(P53="","",VLOOKUP(P53,【参考】数式用!$A$5:$I$28,MATCH(T53,【参考】数式用!$C$4:$G$4,0)+2,0))</f>
        <v/>
      </c>
      <c r="V53" s="46" t="s">
        <v>121</v>
      </c>
      <c r="W53" s="115"/>
      <c r="X53" s="47" t="s">
        <v>122</v>
      </c>
      <c r="Y53" s="115"/>
      <c r="Z53" s="116" t="s">
        <v>123</v>
      </c>
      <c r="AA53" s="117"/>
      <c r="AB53" s="47" t="s">
        <v>122</v>
      </c>
      <c r="AC53" s="117"/>
      <c r="AD53" s="47" t="s">
        <v>124</v>
      </c>
      <c r="AE53" s="118" t="s">
        <v>125</v>
      </c>
      <c r="AF53" s="119" t="str">
        <f t="shared" si="3"/>
        <v/>
      </c>
      <c r="AG53" s="121" t="s">
        <v>126</v>
      </c>
      <c r="AH53" s="120" t="str">
        <f t="shared" si="1"/>
        <v/>
      </c>
    </row>
    <row r="54" spans="1:34" ht="36.75" customHeight="1" x14ac:dyDescent="0.15">
      <c r="A54" s="108">
        <f t="shared" si="4"/>
        <v>44</v>
      </c>
      <c r="B54" s="1194" t="str">
        <f>IF(基本情報入力シート!C97="","",基本情報入力シート!C97)</f>
        <v/>
      </c>
      <c r="C54" s="1195"/>
      <c r="D54" s="1195"/>
      <c r="E54" s="1195"/>
      <c r="F54" s="1195"/>
      <c r="G54" s="1195"/>
      <c r="H54" s="1195"/>
      <c r="I54" s="1195"/>
      <c r="J54" s="1195"/>
      <c r="K54" s="1196"/>
      <c r="L54" s="109" t="str">
        <f>IF(基本情報入力シート!M97="","",基本情報入力シート!M97)</f>
        <v/>
      </c>
      <c r="M54" s="109" t="str">
        <f>IF(基本情報入力シート!R97="","",基本情報入力シート!R97)</f>
        <v/>
      </c>
      <c r="N54" s="109" t="str">
        <f>IF(基本情報入力シート!W97="","",基本情報入力シート!W97)</f>
        <v/>
      </c>
      <c r="O54" s="108" t="str">
        <f>IF(基本情報入力シート!X97="","",基本情報入力シート!X97)</f>
        <v/>
      </c>
      <c r="P54" s="110" t="str">
        <f>IF(基本情報入力シート!Y97="","",基本情報入力シート!Y97)</f>
        <v/>
      </c>
      <c r="Q54" s="111" t="str">
        <f>IF(基本情報入力シート!Z97="","",基本情報入力シート!Z97)</f>
        <v/>
      </c>
      <c r="R54" s="112" t="str">
        <f>IF(基本情報入力シート!AA97="","",基本情報入力シート!AA97)</f>
        <v/>
      </c>
      <c r="S54" s="113"/>
      <c r="T54" s="114"/>
      <c r="U54" s="136" t="str">
        <f>IF(P54="","",VLOOKUP(P54,【参考】数式用!$A$5:$I$28,MATCH(T54,【参考】数式用!$C$4:$G$4,0)+2,0))</f>
        <v/>
      </c>
      <c r="V54" s="46" t="s">
        <v>121</v>
      </c>
      <c r="W54" s="115"/>
      <c r="X54" s="47" t="s">
        <v>122</v>
      </c>
      <c r="Y54" s="115"/>
      <c r="Z54" s="116" t="s">
        <v>123</v>
      </c>
      <c r="AA54" s="117"/>
      <c r="AB54" s="47" t="s">
        <v>122</v>
      </c>
      <c r="AC54" s="117"/>
      <c r="AD54" s="47" t="s">
        <v>124</v>
      </c>
      <c r="AE54" s="118" t="s">
        <v>125</v>
      </c>
      <c r="AF54" s="119" t="str">
        <f t="shared" si="3"/>
        <v/>
      </c>
      <c r="AG54" s="121" t="s">
        <v>126</v>
      </c>
      <c r="AH54" s="120" t="str">
        <f t="shared" si="1"/>
        <v/>
      </c>
    </row>
    <row r="55" spans="1:34" ht="36.75" customHeight="1" x14ac:dyDescent="0.15">
      <c r="A55" s="108">
        <f t="shared" si="4"/>
        <v>45</v>
      </c>
      <c r="B55" s="1194" t="str">
        <f>IF(基本情報入力シート!C98="","",基本情報入力シート!C98)</f>
        <v/>
      </c>
      <c r="C55" s="1195"/>
      <c r="D55" s="1195"/>
      <c r="E55" s="1195"/>
      <c r="F55" s="1195"/>
      <c r="G55" s="1195"/>
      <c r="H55" s="1195"/>
      <c r="I55" s="1195"/>
      <c r="J55" s="1195"/>
      <c r="K55" s="1196"/>
      <c r="L55" s="109" t="str">
        <f>IF(基本情報入力シート!M98="","",基本情報入力シート!M98)</f>
        <v/>
      </c>
      <c r="M55" s="109" t="str">
        <f>IF(基本情報入力シート!R98="","",基本情報入力シート!R98)</f>
        <v/>
      </c>
      <c r="N55" s="109" t="str">
        <f>IF(基本情報入力シート!W98="","",基本情報入力シート!W98)</f>
        <v/>
      </c>
      <c r="O55" s="108" t="str">
        <f>IF(基本情報入力シート!X98="","",基本情報入力シート!X98)</f>
        <v/>
      </c>
      <c r="P55" s="110" t="str">
        <f>IF(基本情報入力シート!Y98="","",基本情報入力シート!Y98)</f>
        <v/>
      </c>
      <c r="Q55" s="111" t="str">
        <f>IF(基本情報入力シート!Z98="","",基本情報入力シート!Z98)</f>
        <v/>
      </c>
      <c r="R55" s="112" t="str">
        <f>IF(基本情報入力シート!AA98="","",基本情報入力シート!AA98)</f>
        <v/>
      </c>
      <c r="S55" s="113"/>
      <c r="T55" s="114"/>
      <c r="U55" s="136" t="str">
        <f>IF(P55="","",VLOOKUP(P55,【参考】数式用!$A$5:$I$28,MATCH(T55,【参考】数式用!$C$4:$G$4,0)+2,0))</f>
        <v/>
      </c>
      <c r="V55" s="46" t="s">
        <v>121</v>
      </c>
      <c r="W55" s="115"/>
      <c r="X55" s="47" t="s">
        <v>122</v>
      </c>
      <c r="Y55" s="115"/>
      <c r="Z55" s="116" t="s">
        <v>123</v>
      </c>
      <c r="AA55" s="117"/>
      <c r="AB55" s="47" t="s">
        <v>122</v>
      </c>
      <c r="AC55" s="117"/>
      <c r="AD55" s="47" t="s">
        <v>124</v>
      </c>
      <c r="AE55" s="118" t="s">
        <v>125</v>
      </c>
      <c r="AF55" s="119" t="str">
        <f t="shared" si="3"/>
        <v/>
      </c>
      <c r="AG55" s="121" t="s">
        <v>126</v>
      </c>
      <c r="AH55" s="120" t="str">
        <f t="shared" si="1"/>
        <v/>
      </c>
    </row>
    <row r="56" spans="1:34" ht="36.75" customHeight="1" x14ac:dyDescent="0.15">
      <c r="A56" s="108">
        <f t="shared" si="4"/>
        <v>46</v>
      </c>
      <c r="B56" s="1194" t="str">
        <f>IF(基本情報入力シート!C99="","",基本情報入力シート!C99)</f>
        <v/>
      </c>
      <c r="C56" s="1195"/>
      <c r="D56" s="1195"/>
      <c r="E56" s="1195"/>
      <c r="F56" s="1195"/>
      <c r="G56" s="1195"/>
      <c r="H56" s="1195"/>
      <c r="I56" s="1195"/>
      <c r="J56" s="1195"/>
      <c r="K56" s="1196"/>
      <c r="L56" s="109" t="str">
        <f>IF(基本情報入力シート!M99="","",基本情報入力シート!M99)</f>
        <v/>
      </c>
      <c r="M56" s="109" t="str">
        <f>IF(基本情報入力シート!R99="","",基本情報入力シート!R99)</f>
        <v/>
      </c>
      <c r="N56" s="109" t="str">
        <f>IF(基本情報入力シート!W99="","",基本情報入力シート!W99)</f>
        <v/>
      </c>
      <c r="O56" s="108" t="str">
        <f>IF(基本情報入力シート!X99="","",基本情報入力シート!X99)</f>
        <v/>
      </c>
      <c r="P56" s="110" t="str">
        <f>IF(基本情報入力シート!Y99="","",基本情報入力シート!Y99)</f>
        <v/>
      </c>
      <c r="Q56" s="111" t="str">
        <f>IF(基本情報入力シート!Z99="","",基本情報入力シート!Z99)</f>
        <v/>
      </c>
      <c r="R56" s="112" t="str">
        <f>IF(基本情報入力シート!AA99="","",基本情報入力シート!AA99)</f>
        <v/>
      </c>
      <c r="S56" s="113"/>
      <c r="T56" s="114"/>
      <c r="U56" s="136" t="str">
        <f>IF(P56="","",VLOOKUP(P56,【参考】数式用!$A$5:$I$28,MATCH(T56,【参考】数式用!$C$4:$G$4,0)+2,0))</f>
        <v/>
      </c>
      <c r="V56" s="46" t="s">
        <v>121</v>
      </c>
      <c r="W56" s="115"/>
      <c r="X56" s="47" t="s">
        <v>122</v>
      </c>
      <c r="Y56" s="115"/>
      <c r="Z56" s="116" t="s">
        <v>123</v>
      </c>
      <c r="AA56" s="117"/>
      <c r="AB56" s="47" t="s">
        <v>122</v>
      </c>
      <c r="AC56" s="117"/>
      <c r="AD56" s="47" t="s">
        <v>124</v>
      </c>
      <c r="AE56" s="118" t="s">
        <v>125</v>
      </c>
      <c r="AF56" s="119" t="str">
        <f t="shared" si="3"/>
        <v/>
      </c>
      <c r="AG56" s="121" t="s">
        <v>126</v>
      </c>
      <c r="AH56" s="120" t="str">
        <f t="shared" si="1"/>
        <v/>
      </c>
    </row>
    <row r="57" spans="1:34" ht="36.75" customHeight="1" x14ac:dyDescent="0.15">
      <c r="A57" s="108">
        <f t="shared" si="4"/>
        <v>47</v>
      </c>
      <c r="B57" s="1194" t="str">
        <f>IF(基本情報入力シート!C100="","",基本情報入力シート!C100)</f>
        <v/>
      </c>
      <c r="C57" s="1195"/>
      <c r="D57" s="1195"/>
      <c r="E57" s="1195"/>
      <c r="F57" s="1195"/>
      <c r="G57" s="1195"/>
      <c r="H57" s="1195"/>
      <c r="I57" s="1195"/>
      <c r="J57" s="1195"/>
      <c r="K57" s="1196"/>
      <c r="L57" s="109" t="str">
        <f>IF(基本情報入力シート!M100="","",基本情報入力シート!M100)</f>
        <v/>
      </c>
      <c r="M57" s="109" t="str">
        <f>IF(基本情報入力シート!R100="","",基本情報入力シート!R100)</f>
        <v/>
      </c>
      <c r="N57" s="109" t="str">
        <f>IF(基本情報入力シート!W100="","",基本情報入力シート!W100)</f>
        <v/>
      </c>
      <c r="O57" s="108" t="str">
        <f>IF(基本情報入力シート!X100="","",基本情報入力シート!X100)</f>
        <v/>
      </c>
      <c r="P57" s="110" t="str">
        <f>IF(基本情報入力シート!Y100="","",基本情報入力シート!Y100)</f>
        <v/>
      </c>
      <c r="Q57" s="111" t="str">
        <f>IF(基本情報入力シート!Z100="","",基本情報入力シート!Z100)</f>
        <v/>
      </c>
      <c r="R57" s="112" t="str">
        <f>IF(基本情報入力シート!AA100="","",基本情報入力シート!AA100)</f>
        <v/>
      </c>
      <c r="S57" s="113"/>
      <c r="T57" s="114"/>
      <c r="U57" s="136" t="str">
        <f>IF(P57="","",VLOOKUP(P57,【参考】数式用!$A$5:$I$28,MATCH(T57,【参考】数式用!$C$4:$G$4,0)+2,0))</f>
        <v/>
      </c>
      <c r="V57" s="46" t="s">
        <v>121</v>
      </c>
      <c r="W57" s="115"/>
      <c r="X57" s="47" t="s">
        <v>122</v>
      </c>
      <c r="Y57" s="115"/>
      <c r="Z57" s="116" t="s">
        <v>123</v>
      </c>
      <c r="AA57" s="117"/>
      <c r="AB57" s="47" t="s">
        <v>122</v>
      </c>
      <c r="AC57" s="117"/>
      <c r="AD57" s="47" t="s">
        <v>124</v>
      </c>
      <c r="AE57" s="118" t="s">
        <v>125</v>
      </c>
      <c r="AF57" s="119" t="str">
        <f t="shared" si="3"/>
        <v/>
      </c>
      <c r="AG57" s="121" t="s">
        <v>126</v>
      </c>
      <c r="AH57" s="120" t="str">
        <f t="shared" si="1"/>
        <v/>
      </c>
    </row>
    <row r="58" spans="1:34" ht="36.75" customHeight="1" x14ac:dyDescent="0.15">
      <c r="A58" s="108">
        <f t="shared" si="4"/>
        <v>48</v>
      </c>
      <c r="B58" s="1194" t="str">
        <f>IF(基本情報入力シート!C101="","",基本情報入力シート!C101)</f>
        <v/>
      </c>
      <c r="C58" s="1195"/>
      <c r="D58" s="1195"/>
      <c r="E58" s="1195"/>
      <c r="F58" s="1195"/>
      <c r="G58" s="1195"/>
      <c r="H58" s="1195"/>
      <c r="I58" s="1195"/>
      <c r="J58" s="1195"/>
      <c r="K58" s="1196"/>
      <c r="L58" s="109" t="str">
        <f>IF(基本情報入力シート!M101="","",基本情報入力シート!M101)</f>
        <v/>
      </c>
      <c r="M58" s="109" t="str">
        <f>IF(基本情報入力シート!R101="","",基本情報入力シート!R101)</f>
        <v/>
      </c>
      <c r="N58" s="109" t="str">
        <f>IF(基本情報入力シート!W101="","",基本情報入力シート!W101)</f>
        <v/>
      </c>
      <c r="O58" s="108" t="str">
        <f>IF(基本情報入力シート!X101="","",基本情報入力シート!X101)</f>
        <v/>
      </c>
      <c r="P58" s="110" t="str">
        <f>IF(基本情報入力シート!Y101="","",基本情報入力シート!Y101)</f>
        <v/>
      </c>
      <c r="Q58" s="111" t="str">
        <f>IF(基本情報入力シート!Z101="","",基本情報入力シート!Z101)</f>
        <v/>
      </c>
      <c r="R58" s="112" t="str">
        <f>IF(基本情報入力シート!AA101="","",基本情報入力シート!AA101)</f>
        <v/>
      </c>
      <c r="S58" s="113"/>
      <c r="T58" s="114"/>
      <c r="U58" s="136" t="str">
        <f>IF(P58="","",VLOOKUP(P58,【参考】数式用!$A$5:$I$28,MATCH(T58,【参考】数式用!$C$4:$G$4,0)+2,0))</f>
        <v/>
      </c>
      <c r="V58" s="46" t="s">
        <v>121</v>
      </c>
      <c r="W58" s="115"/>
      <c r="X58" s="47" t="s">
        <v>122</v>
      </c>
      <c r="Y58" s="115"/>
      <c r="Z58" s="116" t="s">
        <v>123</v>
      </c>
      <c r="AA58" s="117"/>
      <c r="AB58" s="47" t="s">
        <v>122</v>
      </c>
      <c r="AC58" s="117"/>
      <c r="AD58" s="47" t="s">
        <v>124</v>
      </c>
      <c r="AE58" s="118" t="s">
        <v>125</v>
      </c>
      <c r="AF58" s="119" t="str">
        <f t="shared" si="3"/>
        <v/>
      </c>
      <c r="AG58" s="121" t="s">
        <v>126</v>
      </c>
      <c r="AH58" s="120" t="str">
        <f t="shared" si="1"/>
        <v/>
      </c>
    </row>
    <row r="59" spans="1:34" ht="36.75" customHeight="1" x14ac:dyDescent="0.15">
      <c r="A59" s="108">
        <f t="shared" si="4"/>
        <v>49</v>
      </c>
      <c r="B59" s="1194" t="str">
        <f>IF(基本情報入力シート!C102="","",基本情報入力シート!C102)</f>
        <v/>
      </c>
      <c r="C59" s="1195"/>
      <c r="D59" s="1195"/>
      <c r="E59" s="1195"/>
      <c r="F59" s="1195"/>
      <c r="G59" s="1195"/>
      <c r="H59" s="1195"/>
      <c r="I59" s="1195"/>
      <c r="J59" s="1195"/>
      <c r="K59" s="1196"/>
      <c r="L59" s="109" t="str">
        <f>IF(基本情報入力シート!M102="","",基本情報入力シート!M102)</f>
        <v/>
      </c>
      <c r="M59" s="109" t="str">
        <f>IF(基本情報入力シート!R102="","",基本情報入力シート!R102)</f>
        <v/>
      </c>
      <c r="N59" s="109" t="str">
        <f>IF(基本情報入力シート!W102="","",基本情報入力シート!W102)</f>
        <v/>
      </c>
      <c r="O59" s="108" t="str">
        <f>IF(基本情報入力シート!X102="","",基本情報入力シート!X102)</f>
        <v/>
      </c>
      <c r="P59" s="110" t="str">
        <f>IF(基本情報入力シート!Y102="","",基本情報入力シート!Y102)</f>
        <v/>
      </c>
      <c r="Q59" s="111" t="str">
        <f>IF(基本情報入力シート!Z102="","",基本情報入力シート!Z102)</f>
        <v/>
      </c>
      <c r="R59" s="112" t="str">
        <f>IF(基本情報入力シート!AA102="","",基本情報入力シート!AA102)</f>
        <v/>
      </c>
      <c r="S59" s="113"/>
      <c r="T59" s="114"/>
      <c r="U59" s="136" t="str">
        <f>IF(P59="","",VLOOKUP(P59,【参考】数式用!$A$5:$I$28,MATCH(T59,【参考】数式用!$C$4:$G$4,0)+2,0))</f>
        <v/>
      </c>
      <c r="V59" s="46" t="s">
        <v>121</v>
      </c>
      <c r="W59" s="115"/>
      <c r="X59" s="47" t="s">
        <v>122</v>
      </c>
      <c r="Y59" s="115"/>
      <c r="Z59" s="116" t="s">
        <v>123</v>
      </c>
      <c r="AA59" s="117"/>
      <c r="AB59" s="47" t="s">
        <v>122</v>
      </c>
      <c r="AC59" s="117"/>
      <c r="AD59" s="47" t="s">
        <v>124</v>
      </c>
      <c r="AE59" s="118" t="s">
        <v>125</v>
      </c>
      <c r="AF59" s="119" t="str">
        <f t="shared" si="3"/>
        <v/>
      </c>
      <c r="AG59" s="121" t="s">
        <v>126</v>
      </c>
      <c r="AH59" s="120" t="str">
        <f t="shared" si="1"/>
        <v/>
      </c>
    </row>
    <row r="60" spans="1:34" ht="36.75" customHeight="1" x14ac:dyDescent="0.15">
      <c r="A60" s="108">
        <f t="shared" si="4"/>
        <v>50</v>
      </c>
      <c r="B60" s="1194" t="str">
        <f>IF(基本情報入力シート!C103="","",基本情報入力シート!C103)</f>
        <v/>
      </c>
      <c r="C60" s="1195"/>
      <c r="D60" s="1195"/>
      <c r="E60" s="1195"/>
      <c r="F60" s="1195"/>
      <c r="G60" s="1195"/>
      <c r="H60" s="1195"/>
      <c r="I60" s="1195"/>
      <c r="J60" s="1195"/>
      <c r="K60" s="1196"/>
      <c r="L60" s="109" t="str">
        <f>IF(基本情報入力シート!M103="","",基本情報入力シート!M103)</f>
        <v/>
      </c>
      <c r="M60" s="109" t="str">
        <f>IF(基本情報入力シート!R103="","",基本情報入力シート!R103)</f>
        <v/>
      </c>
      <c r="N60" s="109" t="str">
        <f>IF(基本情報入力シート!W103="","",基本情報入力シート!W103)</f>
        <v/>
      </c>
      <c r="O60" s="108" t="str">
        <f>IF(基本情報入力シート!X103="","",基本情報入力シート!X103)</f>
        <v/>
      </c>
      <c r="P60" s="110" t="str">
        <f>IF(基本情報入力シート!Y103="","",基本情報入力シート!Y103)</f>
        <v/>
      </c>
      <c r="Q60" s="111" t="str">
        <f>IF(基本情報入力シート!Z103="","",基本情報入力シート!Z103)</f>
        <v/>
      </c>
      <c r="R60" s="112" t="str">
        <f>IF(基本情報入力シート!AA103="","",基本情報入力シート!AA103)</f>
        <v/>
      </c>
      <c r="S60" s="113"/>
      <c r="T60" s="114"/>
      <c r="U60" s="136" t="str">
        <f>IF(P60="","",VLOOKUP(P60,【参考】数式用!$A$5:$I$28,MATCH(T60,【参考】数式用!$C$4:$G$4,0)+2,0))</f>
        <v/>
      </c>
      <c r="V60" s="46" t="s">
        <v>121</v>
      </c>
      <c r="W60" s="115"/>
      <c r="X60" s="47" t="s">
        <v>122</v>
      </c>
      <c r="Y60" s="115"/>
      <c r="Z60" s="116" t="s">
        <v>123</v>
      </c>
      <c r="AA60" s="117"/>
      <c r="AB60" s="47" t="s">
        <v>122</v>
      </c>
      <c r="AC60" s="117"/>
      <c r="AD60" s="47" t="s">
        <v>124</v>
      </c>
      <c r="AE60" s="118" t="s">
        <v>125</v>
      </c>
      <c r="AF60" s="119" t="str">
        <f t="shared" si="3"/>
        <v/>
      </c>
      <c r="AG60" s="121" t="s">
        <v>126</v>
      </c>
      <c r="AH60" s="120" t="str">
        <f t="shared" si="1"/>
        <v/>
      </c>
    </row>
    <row r="61" spans="1:34" ht="36.75" customHeight="1" x14ac:dyDescent="0.15">
      <c r="A61" s="108">
        <f t="shared" si="4"/>
        <v>51</v>
      </c>
      <c r="B61" s="1194" t="str">
        <f>IF(基本情報入力シート!C104="","",基本情報入力シート!C104)</f>
        <v/>
      </c>
      <c r="C61" s="1195"/>
      <c r="D61" s="1195"/>
      <c r="E61" s="1195"/>
      <c r="F61" s="1195"/>
      <c r="G61" s="1195"/>
      <c r="H61" s="1195"/>
      <c r="I61" s="1195"/>
      <c r="J61" s="1195"/>
      <c r="K61" s="1196"/>
      <c r="L61" s="109" t="str">
        <f>IF(基本情報入力シート!M104="","",基本情報入力シート!M104)</f>
        <v/>
      </c>
      <c r="M61" s="109" t="str">
        <f>IF(基本情報入力シート!R104="","",基本情報入力シート!R104)</f>
        <v/>
      </c>
      <c r="N61" s="109" t="str">
        <f>IF(基本情報入力シート!W104="","",基本情報入力シート!W104)</f>
        <v/>
      </c>
      <c r="O61" s="108" t="str">
        <f>IF(基本情報入力シート!X104="","",基本情報入力シート!X104)</f>
        <v/>
      </c>
      <c r="P61" s="110" t="str">
        <f>IF(基本情報入力シート!Y104="","",基本情報入力シート!Y104)</f>
        <v/>
      </c>
      <c r="Q61" s="111" t="str">
        <f>IF(基本情報入力シート!Z104="","",基本情報入力シート!Z104)</f>
        <v/>
      </c>
      <c r="R61" s="112" t="str">
        <f>IF(基本情報入力シート!AA104="","",基本情報入力シート!AA104)</f>
        <v/>
      </c>
      <c r="S61" s="113"/>
      <c r="T61" s="114"/>
      <c r="U61" s="136" t="str">
        <f>IF(P61="","",VLOOKUP(P61,【参考】数式用!$A$5:$I$28,MATCH(T61,【参考】数式用!$C$4:$G$4,0)+2,0))</f>
        <v/>
      </c>
      <c r="V61" s="46" t="s">
        <v>121</v>
      </c>
      <c r="W61" s="115"/>
      <c r="X61" s="47" t="s">
        <v>122</v>
      </c>
      <c r="Y61" s="115"/>
      <c r="Z61" s="116" t="s">
        <v>123</v>
      </c>
      <c r="AA61" s="117"/>
      <c r="AB61" s="47" t="s">
        <v>122</v>
      </c>
      <c r="AC61" s="117"/>
      <c r="AD61" s="47" t="s">
        <v>124</v>
      </c>
      <c r="AE61" s="118" t="s">
        <v>125</v>
      </c>
      <c r="AF61" s="119" t="str">
        <f t="shared" si="3"/>
        <v/>
      </c>
      <c r="AG61" s="121" t="s">
        <v>126</v>
      </c>
      <c r="AH61" s="120" t="str">
        <f t="shared" si="1"/>
        <v/>
      </c>
    </row>
    <row r="62" spans="1:34" ht="36.75" customHeight="1" x14ac:dyDescent="0.15">
      <c r="A62" s="108">
        <f t="shared" si="4"/>
        <v>52</v>
      </c>
      <c r="B62" s="1194" t="str">
        <f>IF(基本情報入力シート!C105="","",基本情報入力シート!C105)</f>
        <v/>
      </c>
      <c r="C62" s="1195"/>
      <c r="D62" s="1195"/>
      <c r="E62" s="1195"/>
      <c r="F62" s="1195"/>
      <c r="G62" s="1195"/>
      <c r="H62" s="1195"/>
      <c r="I62" s="1195"/>
      <c r="J62" s="1195"/>
      <c r="K62" s="1196"/>
      <c r="L62" s="109" t="str">
        <f>IF(基本情報入力シート!M105="","",基本情報入力シート!M105)</f>
        <v/>
      </c>
      <c r="M62" s="109" t="str">
        <f>IF(基本情報入力シート!R105="","",基本情報入力シート!R105)</f>
        <v/>
      </c>
      <c r="N62" s="109" t="str">
        <f>IF(基本情報入力シート!W105="","",基本情報入力シート!W105)</f>
        <v/>
      </c>
      <c r="O62" s="108" t="str">
        <f>IF(基本情報入力シート!X105="","",基本情報入力シート!X105)</f>
        <v/>
      </c>
      <c r="P62" s="110" t="str">
        <f>IF(基本情報入力シート!Y105="","",基本情報入力シート!Y105)</f>
        <v/>
      </c>
      <c r="Q62" s="111" t="str">
        <f>IF(基本情報入力シート!Z105="","",基本情報入力シート!Z105)</f>
        <v/>
      </c>
      <c r="R62" s="112" t="str">
        <f>IF(基本情報入力シート!AA105="","",基本情報入力シート!AA105)</f>
        <v/>
      </c>
      <c r="S62" s="113"/>
      <c r="T62" s="114"/>
      <c r="U62" s="136" t="str">
        <f>IF(P62="","",VLOOKUP(P62,【参考】数式用!$A$5:$I$28,MATCH(T62,【参考】数式用!$C$4:$G$4,0)+2,0))</f>
        <v/>
      </c>
      <c r="V62" s="46" t="s">
        <v>121</v>
      </c>
      <c r="W62" s="115"/>
      <c r="X62" s="47" t="s">
        <v>122</v>
      </c>
      <c r="Y62" s="115"/>
      <c r="Z62" s="116" t="s">
        <v>123</v>
      </c>
      <c r="AA62" s="117"/>
      <c r="AB62" s="47" t="s">
        <v>122</v>
      </c>
      <c r="AC62" s="117"/>
      <c r="AD62" s="47" t="s">
        <v>124</v>
      </c>
      <c r="AE62" s="118" t="s">
        <v>125</v>
      </c>
      <c r="AF62" s="119" t="str">
        <f t="shared" si="3"/>
        <v/>
      </c>
      <c r="AG62" s="121" t="s">
        <v>126</v>
      </c>
      <c r="AH62" s="120" t="str">
        <f t="shared" si="1"/>
        <v/>
      </c>
    </row>
    <row r="63" spans="1:34" ht="36.75" customHeight="1" x14ac:dyDescent="0.15">
      <c r="A63" s="108">
        <f t="shared" si="4"/>
        <v>53</v>
      </c>
      <c r="B63" s="1194" t="str">
        <f>IF(基本情報入力シート!C106="","",基本情報入力シート!C106)</f>
        <v/>
      </c>
      <c r="C63" s="1195"/>
      <c r="D63" s="1195"/>
      <c r="E63" s="1195"/>
      <c r="F63" s="1195"/>
      <c r="G63" s="1195"/>
      <c r="H63" s="1195"/>
      <c r="I63" s="1195"/>
      <c r="J63" s="1195"/>
      <c r="K63" s="1196"/>
      <c r="L63" s="109" t="str">
        <f>IF(基本情報入力シート!M106="","",基本情報入力シート!M106)</f>
        <v/>
      </c>
      <c r="M63" s="109" t="str">
        <f>IF(基本情報入力シート!R106="","",基本情報入力シート!R106)</f>
        <v/>
      </c>
      <c r="N63" s="109" t="str">
        <f>IF(基本情報入力シート!W106="","",基本情報入力シート!W106)</f>
        <v/>
      </c>
      <c r="O63" s="108" t="str">
        <f>IF(基本情報入力シート!X106="","",基本情報入力シート!X106)</f>
        <v/>
      </c>
      <c r="P63" s="110" t="str">
        <f>IF(基本情報入力シート!Y106="","",基本情報入力シート!Y106)</f>
        <v/>
      </c>
      <c r="Q63" s="111" t="str">
        <f>IF(基本情報入力シート!Z106="","",基本情報入力シート!Z106)</f>
        <v/>
      </c>
      <c r="R63" s="112" t="str">
        <f>IF(基本情報入力シート!AA106="","",基本情報入力シート!AA106)</f>
        <v/>
      </c>
      <c r="S63" s="113"/>
      <c r="T63" s="114"/>
      <c r="U63" s="136" t="str">
        <f>IF(P63="","",VLOOKUP(P63,【参考】数式用!$A$5:$I$28,MATCH(T63,【参考】数式用!$C$4:$G$4,0)+2,0))</f>
        <v/>
      </c>
      <c r="V63" s="46" t="s">
        <v>121</v>
      </c>
      <c r="W63" s="115"/>
      <c r="X63" s="47" t="s">
        <v>122</v>
      </c>
      <c r="Y63" s="115"/>
      <c r="Z63" s="116" t="s">
        <v>123</v>
      </c>
      <c r="AA63" s="117"/>
      <c r="AB63" s="47" t="s">
        <v>122</v>
      </c>
      <c r="AC63" s="117"/>
      <c r="AD63" s="47" t="s">
        <v>124</v>
      </c>
      <c r="AE63" s="118" t="s">
        <v>125</v>
      </c>
      <c r="AF63" s="119" t="str">
        <f t="shared" si="3"/>
        <v/>
      </c>
      <c r="AG63" s="121" t="s">
        <v>126</v>
      </c>
      <c r="AH63" s="120" t="str">
        <f t="shared" si="1"/>
        <v/>
      </c>
    </row>
    <row r="64" spans="1:34" ht="36.75" customHeight="1" x14ac:dyDescent="0.15">
      <c r="A64" s="108">
        <f t="shared" si="4"/>
        <v>54</v>
      </c>
      <c r="B64" s="1194" t="str">
        <f>IF(基本情報入力シート!C107="","",基本情報入力シート!C107)</f>
        <v/>
      </c>
      <c r="C64" s="1195"/>
      <c r="D64" s="1195"/>
      <c r="E64" s="1195"/>
      <c r="F64" s="1195"/>
      <c r="G64" s="1195"/>
      <c r="H64" s="1195"/>
      <c r="I64" s="1195"/>
      <c r="J64" s="1195"/>
      <c r="K64" s="1196"/>
      <c r="L64" s="109" t="str">
        <f>IF(基本情報入力シート!M107="","",基本情報入力シート!M107)</f>
        <v/>
      </c>
      <c r="M64" s="109" t="str">
        <f>IF(基本情報入力シート!R107="","",基本情報入力シート!R107)</f>
        <v/>
      </c>
      <c r="N64" s="109" t="str">
        <f>IF(基本情報入力シート!W107="","",基本情報入力シート!W107)</f>
        <v/>
      </c>
      <c r="O64" s="108" t="str">
        <f>IF(基本情報入力シート!X107="","",基本情報入力シート!X107)</f>
        <v/>
      </c>
      <c r="P64" s="110" t="str">
        <f>IF(基本情報入力シート!Y107="","",基本情報入力シート!Y107)</f>
        <v/>
      </c>
      <c r="Q64" s="111" t="str">
        <f>IF(基本情報入力シート!Z107="","",基本情報入力シート!Z107)</f>
        <v/>
      </c>
      <c r="R64" s="112" t="str">
        <f>IF(基本情報入力シート!AA107="","",基本情報入力シート!AA107)</f>
        <v/>
      </c>
      <c r="S64" s="113"/>
      <c r="T64" s="114"/>
      <c r="U64" s="136" t="str">
        <f>IF(P64="","",VLOOKUP(P64,【参考】数式用!$A$5:$I$28,MATCH(T64,【参考】数式用!$C$4:$G$4,0)+2,0))</f>
        <v/>
      </c>
      <c r="V64" s="46" t="s">
        <v>121</v>
      </c>
      <c r="W64" s="115"/>
      <c r="X64" s="47" t="s">
        <v>122</v>
      </c>
      <c r="Y64" s="115"/>
      <c r="Z64" s="116" t="s">
        <v>123</v>
      </c>
      <c r="AA64" s="117"/>
      <c r="AB64" s="47" t="s">
        <v>122</v>
      </c>
      <c r="AC64" s="117"/>
      <c r="AD64" s="47" t="s">
        <v>124</v>
      </c>
      <c r="AE64" s="118" t="s">
        <v>125</v>
      </c>
      <c r="AF64" s="119" t="str">
        <f t="shared" si="3"/>
        <v/>
      </c>
      <c r="AG64" s="121" t="s">
        <v>126</v>
      </c>
      <c r="AH64" s="120" t="str">
        <f t="shared" si="1"/>
        <v/>
      </c>
    </row>
    <row r="65" spans="1:34" ht="36.75" customHeight="1" x14ac:dyDescent="0.15">
      <c r="A65" s="108">
        <f t="shared" si="4"/>
        <v>55</v>
      </c>
      <c r="B65" s="1194" t="str">
        <f>IF(基本情報入力シート!C108="","",基本情報入力シート!C108)</f>
        <v/>
      </c>
      <c r="C65" s="1195"/>
      <c r="D65" s="1195"/>
      <c r="E65" s="1195"/>
      <c r="F65" s="1195"/>
      <c r="G65" s="1195"/>
      <c r="H65" s="1195"/>
      <c r="I65" s="1195"/>
      <c r="J65" s="1195"/>
      <c r="K65" s="1196"/>
      <c r="L65" s="109" t="str">
        <f>IF(基本情報入力シート!M108="","",基本情報入力シート!M108)</f>
        <v/>
      </c>
      <c r="M65" s="109" t="str">
        <f>IF(基本情報入力シート!R108="","",基本情報入力シート!R108)</f>
        <v/>
      </c>
      <c r="N65" s="109" t="str">
        <f>IF(基本情報入力シート!W108="","",基本情報入力シート!W108)</f>
        <v/>
      </c>
      <c r="O65" s="108" t="str">
        <f>IF(基本情報入力シート!X108="","",基本情報入力シート!X108)</f>
        <v/>
      </c>
      <c r="P65" s="110" t="str">
        <f>IF(基本情報入力シート!Y108="","",基本情報入力シート!Y108)</f>
        <v/>
      </c>
      <c r="Q65" s="111" t="str">
        <f>IF(基本情報入力シート!Z108="","",基本情報入力シート!Z108)</f>
        <v/>
      </c>
      <c r="R65" s="112" t="str">
        <f>IF(基本情報入力シート!AA108="","",基本情報入力シート!AA108)</f>
        <v/>
      </c>
      <c r="S65" s="113"/>
      <c r="T65" s="114"/>
      <c r="U65" s="136" t="str">
        <f>IF(P65="","",VLOOKUP(P65,【参考】数式用!$A$5:$I$28,MATCH(T65,【参考】数式用!$C$4:$G$4,0)+2,0))</f>
        <v/>
      </c>
      <c r="V65" s="46" t="s">
        <v>121</v>
      </c>
      <c r="W65" s="115"/>
      <c r="X65" s="47" t="s">
        <v>122</v>
      </c>
      <c r="Y65" s="115"/>
      <c r="Z65" s="116" t="s">
        <v>123</v>
      </c>
      <c r="AA65" s="117"/>
      <c r="AB65" s="47" t="s">
        <v>122</v>
      </c>
      <c r="AC65" s="117"/>
      <c r="AD65" s="47" t="s">
        <v>124</v>
      </c>
      <c r="AE65" s="118" t="s">
        <v>125</v>
      </c>
      <c r="AF65" s="119" t="str">
        <f t="shared" si="3"/>
        <v/>
      </c>
      <c r="AG65" s="121" t="s">
        <v>126</v>
      </c>
      <c r="AH65" s="120" t="str">
        <f t="shared" si="1"/>
        <v/>
      </c>
    </row>
    <row r="66" spans="1:34" ht="36.75" customHeight="1" x14ac:dyDescent="0.15">
      <c r="A66" s="108">
        <f t="shared" si="4"/>
        <v>56</v>
      </c>
      <c r="B66" s="1194" t="str">
        <f>IF(基本情報入力シート!C109="","",基本情報入力シート!C109)</f>
        <v/>
      </c>
      <c r="C66" s="1195"/>
      <c r="D66" s="1195"/>
      <c r="E66" s="1195"/>
      <c r="F66" s="1195"/>
      <c r="G66" s="1195"/>
      <c r="H66" s="1195"/>
      <c r="I66" s="1195"/>
      <c r="J66" s="1195"/>
      <c r="K66" s="1196"/>
      <c r="L66" s="109" t="str">
        <f>IF(基本情報入力シート!M109="","",基本情報入力シート!M109)</f>
        <v/>
      </c>
      <c r="M66" s="109" t="str">
        <f>IF(基本情報入力シート!R109="","",基本情報入力シート!R109)</f>
        <v/>
      </c>
      <c r="N66" s="109" t="str">
        <f>IF(基本情報入力シート!W109="","",基本情報入力シート!W109)</f>
        <v/>
      </c>
      <c r="O66" s="108" t="str">
        <f>IF(基本情報入力シート!X109="","",基本情報入力シート!X109)</f>
        <v/>
      </c>
      <c r="P66" s="110" t="str">
        <f>IF(基本情報入力シート!Y109="","",基本情報入力シート!Y109)</f>
        <v/>
      </c>
      <c r="Q66" s="111" t="str">
        <f>IF(基本情報入力シート!Z109="","",基本情報入力シート!Z109)</f>
        <v/>
      </c>
      <c r="R66" s="112" t="str">
        <f>IF(基本情報入力シート!AA109="","",基本情報入力シート!AA109)</f>
        <v/>
      </c>
      <c r="S66" s="113"/>
      <c r="T66" s="114"/>
      <c r="U66" s="136" t="str">
        <f>IF(P66="","",VLOOKUP(P66,【参考】数式用!$A$5:$I$28,MATCH(T66,【参考】数式用!$C$4:$G$4,0)+2,0))</f>
        <v/>
      </c>
      <c r="V66" s="46" t="s">
        <v>121</v>
      </c>
      <c r="W66" s="115"/>
      <c r="X66" s="47" t="s">
        <v>122</v>
      </c>
      <c r="Y66" s="115"/>
      <c r="Z66" s="116" t="s">
        <v>123</v>
      </c>
      <c r="AA66" s="117"/>
      <c r="AB66" s="47" t="s">
        <v>122</v>
      </c>
      <c r="AC66" s="117"/>
      <c r="AD66" s="47" t="s">
        <v>124</v>
      </c>
      <c r="AE66" s="118" t="s">
        <v>125</v>
      </c>
      <c r="AF66" s="119" t="str">
        <f t="shared" si="3"/>
        <v/>
      </c>
      <c r="AG66" s="121" t="s">
        <v>126</v>
      </c>
      <c r="AH66" s="120" t="str">
        <f t="shared" si="1"/>
        <v/>
      </c>
    </row>
    <row r="67" spans="1:34" ht="36.75" customHeight="1" x14ac:dyDescent="0.15">
      <c r="A67" s="108">
        <f t="shared" si="4"/>
        <v>57</v>
      </c>
      <c r="B67" s="1194" t="str">
        <f>IF(基本情報入力シート!C110="","",基本情報入力シート!C110)</f>
        <v/>
      </c>
      <c r="C67" s="1195"/>
      <c r="D67" s="1195"/>
      <c r="E67" s="1195"/>
      <c r="F67" s="1195"/>
      <c r="G67" s="1195"/>
      <c r="H67" s="1195"/>
      <c r="I67" s="1195"/>
      <c r="J67" s="1195"/>
      <c r="K67" s="1196"/>
      <c r="L67" s="109" t="str">
        <f>IF(基本情報入力シート!M110="","",基本情報入力シート!M110)</f>
        <v/>
      </c>
      <c r="M67" s="109" t="str">
        <f>IF(基本情報入力シート!R110="","",基本情報入力シート!R110)</f>
        <v/>
      </c>
      <c r="N67" s="109" t="str">
        <f>IF(基本情報入力シート!W110="","",基本情報入力シート!W110)</f>
        <v/>
      </c>
      <c r="O67" s="108" t="str">
        <f>IF(基本情報入力シート!X110="","",基本情報入力シート!X110)</f>
        <v/>
      </c>
      <c r="P67" s="110" t="str">
        <f>IF(基本情報入力シート!Y110="","",基本情報入力シート!Y110)</f>
        <v/>
      </c>
      <c r="Q67" s="111" t="str">
        <f>IF(基本情報入力シート!Z110="","",基本情報入力シート!Z110)</f>
        <v/>
      </c>
      <c r="R67" s="112" t="str">
        <f>IF(基本情報入力シート!AA110="","",基本情報入力シート!AA110)</f>
        <v/>
      </c>
      <c r="S67" s="113"/>
      <c r="T67" s="114"/>
      <c r="U67" s="136" t="str">
        <f>IF(P67="","",VLOOKUP(P67,【参考】数式用!$A$5:$I$28,MATCH(T67,【参考】数式用!$C$4:$G$4,0)+2,0))</f>
        <v/>
      </c>
      <c r="V67" s="46" t="s">
        <v>121</v>
      </c>
      <c r="W67" s="115"/>
      <c r="X67" s="47" t="s">
        <v>122</v>
      </c>
      <c r="Y67" s="115"/>
      <c r="Z67" s="116" t="s">
        <v>123</v>
      </c>
      <c r="AA67" s="117"/>
      <c r="AB67" s="47" t="s">
        <v>122</v>
      </c>
      <c r="AC67" s="117"/>
      <c r="AD67" s="47" t="s">
        <v>124</v>
      </c>
      <c r="AE67" s="118" t="s">
        <v>125</v>
      </c>
      <c r="AF67" s="119" t="str">
        <f t="shared" si="3"/>
        <v/>
      </c>
      <c r="AG67" s="121" t="s">
        <v>126</v>
      </c>
      <c r="AH67" s="120" t="str">
        <f t="shared" si="1"/>
        <v/>
      </c>
    </row>
    <row r="68" spans="1:34" ht="36.75" customHeight="1" x14ac:dyDescent="0.15">
      <c r="A68" s="108">
        <f t="shared" si="4"/>
        <v>58</v>
      </c>
      <c r="B68" s="1194" t="str">
        <f>IF(基本情報入力シート!C111="","",基本情報入力シート!C111)</f>
        <v/>
      </c>
      <c r="C68" s="1195"/>
      <c r="D68" s="1195"/>
      <c r="E68" s="1195"/>
      <c r="F68" s="1195"/>
      <c r="G68" s="1195"/>
      <c r="H68" s="1195"/>
      <c r="I68" s="1195"/>
      <c r="J68" s="1195"/>
      <c r="K68" s="1196"/>
      <c r="L68" s="109" t="str">
        <f>IF(基本情報入力シート!M111="","",基本情報入力シート!M111)</f>
        <v/>
      </c>
      <c r="M68" s="109" t="str">
        <f>IF(基本情報入力シート!R111="","",基本情報入力シート!R111)</f>
        <v/>
      </c>
      <c r="N68" s="109" t="str">
        <f>IF(基本情報入力シート!W111="","",基本情報入力シート!W111)</f>
        <v/>
      </c>
      <c r="O68" s="108" t="str">
        <f>IF(基本情報入力シート!X111="","",基本情報入力シート!X111)</f>
        <v/>
      </c>
      <c r="P68" s="110" t="str">
        <f>IF(基本情報入力シート!Y111="","",基本情報入力シート!Y111)</f>
        <v/>
      </c>
      <c r="Q68" s="111" t="str">
        <f>IF(基本情報入力シート!Z111="","",基本情報入力シート!Z111)</f>
        <v/>
      </c>
      <c r="R68" s="112" t="str">
        <f>IF(基本情報入力シート!AA111="","",基本情報入力シート!AA111)</f>
        <v/>
      </c>
      <c r="S68" s="113"/>
      <c r="T68" s="114"/>
      <c r="U68" s="136" t="str">
        <f>IF(P68="","",VLOOKUP(P68,【参考】数式用!$A$5:$I$28,MATCH(T68,【参考】数式用!$C$4:$G$4,0)+2,0))</f>
        <v/>
      </c>
      <c r="V68" s="46" t="s">
        <v>121</v>
      </c>
      <c r="W68" s="115"/>
      <c r="X68" s="47" t="s">
        <v>122</v>
      </c>
      <c r="Y68" s="115"/>
      <c r="Z68" s="116" t="s">
        <v>123</v>
      </c>
      <c r="AA68" s="117"/>
      <c r="AB68" s="47" t="s">
        <v>122</v>
      </c>
      <c r="AC68" s="117"/>
      <c r="AD68" s="47" t="s">
        <v>124</v>
      </c>
      <c r="AE68" s="118" t="s">
        <v>125</v>
      </c>
      <c r="AF68" s="119" t="str">
        <f t="shared" si="3"/>
        <v/>
      </c>
      <c r="AG68" s="121" t="s">
        <v>126</v>
      </c>
      <c r="AH68" s="120" t="str">
        <f t="shared" si="1"/>
        <v/>
      </c>
    </row>
    <row r="69" spans="1:34" ht="36.75" customHeight="1" x14ac:dyDescent="0.15">
      <c r="A69" s="108">
        <f t="shared" si="4"/>
        <v>59</v>
      </c>
      <c r="B69" s="1194" t="str">
        <f>IF(基本情報入力シート!C112="","",基本情報入力シート!C112)</f>
        <v/>
      </c>
      <c r="C69" s="1195"/>
      <c r="D69" s="1195"/>
      <c r="E69" s="1195"/>
      <c r="F69" s="1195"/>
      <c r="G69" s="1195"/>
      <c r="H69" s="1195"/>
      <c r="I69" s="1195"/>
      <c r="J69" s="1195"/>
      <c r="K69" s="1196"/>
      <c r="L69" s="109" t="str">
        <f>IF(基本情報入力シート!M112="","",基本情報入力シート!M112)</f>
        <v/>
      </c>
      <c r="M69" s="109" t="str">
        <f>IF(基本情報入力シート!R112="","",基本情報入力シート!R112)</f>
        <v/>
      </c>
      <c r="N69" s="109" t="str">
        <f>IF(基本情報入力シート!W112="","",基本情報入力シート!W112)</f>
        <v/>
      </c>
      <c r="O69" s="108" t="str">
        <f>IF(基本情報入力シート!X112="","",基本情報入力シート!X112)</f>
        <v/>
      </c>
      <c r="P69" s="110" t="str">
        <f>IF(基本情報入力シート!Y112="","",基本情報入力シート!Y112)</f>
        <v/>
      </c>
      <c r="Q69" s="111" t="str">
        <f>IF(基本情報入力シート!Z112="","",基本情報入力シート!Z112)</f>
        <v/>
      </c>
      <c r="R69" s="112" t="str">
        <f>IF(基本情報入力シート!AA112="","",基本情報入力シート!AA112)</f>
        <v/>
      </c>
      <c r="S69" s="113"/>
      <c r="T69" s="114"/>
      <c r="U69" s="136" t="str">
        <f>IF(P69="","",VLOOKUP(P69,【参考】数式用!$A$5:$I$28,MATCH(T69,【参考】数式用!$C$4:$G$4,0)+2,0))</f>
        <v/>
      </c>
      <c r="V69" s="46" t="s">
        <v>121</v>
      </c>
      <c r="W69" s="115"/>
      <c r="X69" s="47" t="s">
        <v>122</v>
      </c>
      <c r="Y69" s="115"/>
      <c r="Z69" s="116" t="s">
        <v>123</v>
      </c>
      <c r="AA69" s="117"/>
      <c r="AB69" s="47" t="s">
        <v>122</v>
      </c>
      <c r="AC69" s="117"/>
      <c r="AD69" s="47" t="s">
        <v>124</v>
      </c>
      <c r="AE69" s="118" t="s">
        <v>125</v>
      </c>
      <c r="AF69" s="119" t="str">
        <f t="shared" si="3"/>
        <v/>
      </c>
      <c r="AG69" s="121" t="s">
        <v>126</v>
      </c>
      <c r="AH69" s="120" t="str">
        <f t="shared" si="1"/>
        <v/>
      </c>
    </row>
    <row r="70" spans="1:34" ht="36.75" customHeight="1" x14ac:dyDescent="0.15">
      <c r="A70" s="108">
        <f t="shared" si="4"/>
        <v>60</v>
      </c>
      <c r="B70" s="1194" t="str">
        <f>IF(基本情報入力シート!C113="","",基本情報入力シート!C113)</f>
        <v/>
      </c>
      <c r="C70" s="1195"/>
      <c r="D70" s="1195"/>
      <c r="E70" s="1195"/>
      <c r="F70" s="1195"/>
      <c r="G70" s="1195"/>
      <c r="H70" s="1195"/>
      <c r="I70" s="1195"/>
      <c r="J70" s="1195"/>
      <c r="K70" s="1196"/>
      <c r="L70" s="109" t="str">
        <f>IF(基本情報入力シート!M113="","",基本情報入力シート!M113)</f>
        <v/>
      </c>
      <c r="M70" s="109" t="str">
        <f>IF(基本情報入力シート!R113="","",基本情報入力シート!R113)</f>
        <v/>
      </c>
      <c r="N70" s="109" t="str">
        <f>IF(基本情報入力シート!W113="","",基本情報入力シート!W113)</f>
        <v/>
      </c>
      <c r="O70" s="108" t="str">
        <f>IF(基本情報入力シート!X113="","",基本情報入力シート!X113)</f>
        <v/>
      </c>
      <c r="P70" s="110" t="str">
        <f>IF(基本情報入力シート!Y113="","",基本情報入力シート!Y113)</f>
        <v/>
      </c>
      <c r="Q70" s="111" t="str">
        <f>IF(基本情報入力シート!Z113="","",基本情報入力シート!Z113)</f>
        <v/>
      </c>
      <c r="R70" s="112" t="str">
        <f>IF(基本情報入力シート!AA113="","",基本情報入力シート!AA113)</f>
        <v/>
      </c>
      <c r="S70" s="113"/>
      <c r="T70" s="114"/>
      <c r="U70" s="136" t="str">
        <f>IF(P70="","",VLOOKUP(P70,【参考】数式用!$A$5:$I$28,MATCH(T70,【参考】数式用!$C$4:$G$4,0)+2,0))</f>
        <v/>
      </c>
      <c r="V70" s="46" t="s">
        <v>121</v>
      </c>
      <c r="W70" s="115"/>
      <c r="X70" s="47" t="s">
        <v>122</v>
      </c>
      <c r="Y70" s="115"/>
      <c r="Z70" s="116" t="s">
        <v>123</v>
      </c>
      <c r="AA70" s="117"/>
      <c r="AB70" s="47" t="s">
        <v>122</v>
      </c>
      <c r="AC70" s="117"/>
      <c r="AD70" s="47" t="s">
        <v>124</v>
      </c>
      <c r="AE70" s="118" t="s">
        <v>125</v>
      </c>
      <c r="AF70" s="119" t="str">
        <f t="shared" si="3"/>
        <v/>
      </c>
      <c r="AG70" s="121" t="s">
        <v>126</v>
      </c>
      <c r="AH70" s="120" t="str">
        <f t="shared" si="1"/>
        <v/>
      </c>
    </row>
    <row r="71" spans="1:34" ht="36.75" customHeight="1" x14ac:dyDescent="0.15">
      <c r="A71" s="108">
        <f t="shared" si="4"/>
        <v>61</v>
      </c>
      <c r="B71" s="1194" t="str">
        <f>IF(基本情報入力シート!C114="","",基本情報入力シート!C114)</f>
        <v/>
      </c>
      <c r="C71" s="1195"/>
      <c r="D71" s="1195"/>
      <c r="E71" s="1195"/>
      <c r="F71" s="1195"/>
      <c r="G71" s="1195"/>
      <c r="H71" s="1195"/>
      <c r="I71" s="1195"/>
      <c r="J71" s="1195"/>
      <c r="K71" s="1196"/>
      <c r="L71" s="109" t="str">
        <f>IF(基本情報入力シート!M114="","",基本情報入力シート!M114)</f>
        <v/>
      </c>
      <c r="M71" s="109" t="str">
        <f>IF(基本情報入力シート!R114="","",基本情報入力シート!R114)</f>
        <v/>
      </c>
      <c r="N71" s="109" t="str">
        <f>IF(基本情報入力シート!W114="","",基本情報入力シート!W114)</f>
        <v/>
      </c>
      <c r="O71" s="108" t="str">
        <f>IF(基本情報入力シート!X114="","",基本情報入力シート!X114)</f>
        <v/>
      </c>
      <c r="P71" s="110" t="str">
        <f>IF(基本情報入力シート!Y114="","",基本情報入力シート!Y114)</f>
        <v/>
      </c>
      <c r="Q71" s="111" t="str">
        <f>IF(基本情報入力シート!Z114="","",基本情報入力シート!Z114)</f>
        <v/>
      </c>
      <c r="R71" s="112" t="str">
        <f>IF(基本情報入力シート!AA114="","",基本情報入力シート!AA114)</f>
        <v/>
      </c>
      <c r="S71" s="113"/>
      <c r="T71" s="114"/>
      <c r="U71" s="136" t="str">
        <f>IF(P71="","",VLOOKUP(P71,【参考】数式用!$A$5:$I$28,MATCH(T71,【参考】数式用!$C$4:$G$4,0)+2,0))</f>
        <v/>
      </c>
      <c r="V71" s="46" t="s">
        <v>121</v>
      </c>
      <c r="W71" s="115"/>
      <c r="X71" s="47" t="s">
        <v>122</v>
      </c>
      <c r="Y71" s="115"/>
      <c r="Z71" s="116" t="s">
        <v>123</v>
      </c>
      <c r="AA71" s="117"/>
      <c r="AB71" s="47" t="s">
        <v>122</v>
      </c>
      <c r="AC71" s="117"/>
      <c r="AD71" s="47" t="s">
        <v>124</v>
      </c>
      <c r="AE71" s="118" t="s">
        <v>125</v>
      </c>
      <c r="AF71" s="119" t="str">
        <f t="shared" si="3"/>
        <v/>
      </c>
      <c r="AG71" s="121" t="s">
        <v>126</v>
      </c>
      <c r="AH71" s="120" t="str">
        <f t="shared" si="1"/>
        <v/>
      </c>
    </row>
    <row r="72" spans="1:34" ht="36.75" customHeight="1" x14ac:dyDescent="0.15">
      <c r="A72" s="108">
        <f t="shared" si="4"/>
        <v>62</v>
      </c>
      <c r="B72" s="1194" t="str">
        <f>IF(基本情報入力シート!C115="","",基本情報入力シート!C115)</f>
        <v/>
      </c>
      <c r="C72" s="1195"/>
      <c r="D72" s="1195"/>
      <c r="E72" s="1195"/>
      <c r="F72" s="1195"/>
      <c r="G72" s="1195"/>
      <c r="H72" s="1195"/>
      <c r="I72" s="1195"/>
      <c r="J72" s="1195"/>
      <c r="K72" s="1196"/>
      <c r="L72" s="109" t="str">
        <f>IF(基本情報入力シート!M115="","",基本情報入力シート!M115)</f>
        <v/>
      </c>
      <c r="M72" s="109" t="str">
        <f>IF(基本情報入力シート!R115="","",基本情報入力シート!R115)</f>
        <v/>
      </c>
      <c r="N72" s="109" t="str">
        <f>IF(基本情報入力シート!W115="","",基本情報入力シート!W115)</f>
        <v/>
      </c>
      <c r="O72" s="108" t="str">
        <f>IF(基本情報入力シート!X115="","",基本情報入力シート!X115)</f>
        <v/>
      </c>
      <c r="P72" s="110" t="str">
        <f>IF(基本情報入力シート!Y115="","",基本情報入力シート!Y115)</f>
        <v/>
      </c>
      <c r="Q72" s="111" t="str">
        <f>IF(基本情報入力シート!Z115="","",基本情報入力シート!Z115)</f>
        <v/>
      </c>
      <c r="R72" s="112" t="str">
        <f>IF(基本情報入力シート!AA115="","",基本情報入力シート!AA115)</f>
        <v/>
      </c>
      <c r="S72" s="113"/>
      <c r="T72" s="114"/>
      <c r="U72" s="136" t="str">
        <f>IF(P72="","",VLOOKUP(P72,【参考】数式用!$A$5:$I$28,MATCH(T72,【参考】数式用!$C$4:$G$4,0)+2,0))</f>
        <v/>
      </c>
      <c r="V72" s="46" t="s">
        <v>121</v>
      </c>
      <c r="W72" s="115"/>
      <c r="X72" s="47" t="s">
        <v>122</v>
      </c>
      <c r="Y72" s="115"/>
      <c r="Z72" s="116" t="s">
        <v>123</v>
      </c>
      <c r="AA72" s="117"/>
      <c r="AB72" s="47" t="s">
        <v>122</v>
      </c>
      <c r="AC72" s="117"/>
      <c r="AD72" s="47" t="s">
        <v>124</v>
      </c>
      <c r="AE72" s="118" t="s">
        <v>125</v>
      </c>
      <c r="AF72" s="119" t="str">
        <f t="shared" si="3"/>
        <v/>
      </c>
      <c r="AG72" s="121" t="s">
        <v>126</v>
      </c>
      <c r="AH72" s="120" t="str">
        <f t="shared" si="1"/>
        <v/>
      </c>
    </row>
    <row r="73" spans="1:34" ht="36.75" customHeight="1" x14ac:dyDescent="0.15">
      <c r="A73" s="108">
        <f t="shared" si="4"/>
        <v>63</v>
      </c>
      <c r="B73" s="1194" t="str">
        <f>IF(基本情報入力シート!C116="","",基本情報入力シート!C116)</f>
        <v/>
      </c>
      <c r="C73" s="1195"/>
      <c r="D73" s="1195"/>
      <c r="E73" s="1195"/>
      <c r="F73" s="1195"/>
      <c r="G73" s="1195"/>
      <c r="H73" s="1195"/>
      <c r="I73" s="1195"/>
      <c r="J73" s="1195"/>
      <c r="K73" s="1196"/>
      <c r="L73" s="109" t="str">
        <f>IF(基本情報入力シート!M116="","",基本情報入力シート!M116)</f>
        <v/>
      </c>
      <c r="M73" s="109" t="str">
        <f>IF(基本情報入力シート!R116="","",基本情報入力シート!R116)</f>
        <v/>
      </c>
      <c r="N73" s="109" t="str">
        <f>IF(基本情報入力シート!W116="","",基本情報入力シート!W116)</f>
        <v/>
      </c>
      <c r="O73" s="108" t="str">
        <f>IF(基本情報入力シート!X116="","",基本情報入力シート!X116)</f>
        <v/>
      </c>
      <c r="P73" s="110" t="str">
        <f>IF(基本情報入力シート!Y116="","",基本情報入力シート!Y116)</f>
        <v/>
      </c>
      <c r="Q73" s="111" t="str">
        <f>IF(基本情報入力シート!Z116="","",基本情報入力シート!Z116)</f>
        <v/>
      </c>
      <c r="R73" s="112" t="str">
        <f>IF(基本情報入力シート!AA116="","",基本情報入力シート!AA116)</f>
        <v/>
      </c>
      <c r="S73" s="113"/>
      <c r="T73" s="114"/>
      <c r="U73" s="136" t="str">
        <f>IF(P73="","",VLOOKUP(P73,【参考】数式用!$A$5:$I$28,MATCH(T73,【参考】数式用!$C$4:$G$4,0)+2,0))</f>
        <v/>
      </c>
      <c r="V73" s="46" t="s">
        <v>121</v>
      </c>
      <c r="W73" s="115"/>
      <c r="X73" s="47" t="s">
        <v>122</v>
      </c>
      <c r="Y73" s="115"/>
      <c r="Z73" s="116" t="s">
        <v>123</v>
      </c>
      <c r="AA73" s="117"/>
      <c r="AB73" s="47" t="s">
        <v>122</v>
      </c>
      <c r="AC73" s="117"/>
      <c r="AD73" s="47" t="s">
        <v>124</v>
      </c>
      <c r="AE73" s="118" t="s">
        <v>125</v>
      </c>
      <c r="AF73" s="119" t="str">
        <f t="shared" si="3"/>
        <v/>
      </c>
      <c r="AG73" s="121" t="s">
        <v>126</v>
      </c>
      <c r="AH73" s="120" t="str">
        <f t="shared" si="1"/>
        <v/>
      </c>
    </row>
    <row r="74" spans="1:34" ht="36.75" customHeight="1" x14ac:dyDescent="0.15">
      <c r="A74" s="108">
        <f t="shared" si="4"/>
        <v>64</v>
      </c>
      <c r="B74" s="1194" t="str">
        <f>IF(基本情報入力シート!C117="","",基本情報入力シート!C117)</f>
        <v/>
      </c>
      <c r="C74" s="1195"/>
      <c r="D74" s="1195"/>
      <c r="E74" s="1195"/>
      <c r="F74" s="1195"/>
      <c r="G74" s="1195"/>
      <c r="H74" s="1195"/>
      <c r="I74" s="1195"/>
      <c r="J74" s="1195"/>
      <c r="K74" s="1196"/>
      <c r="L74" s="109" t="str">
        <f>IF(基本情報入力シート!M117="","",基本情報入力シート!M117)</f>
        <v/>
      </c>
      <c r="M74" s="109" t="str">
        <f>IF(基本情報入力シート!R117="","",基本情報入力シート!R117)</f>
        <v/>
      </c>
      <c r="N74" s="109" t="str">
        <f>IF(基本情報入力シート!W117="","",基本情報入力シート!W117)</f>
        <v/>
      </c>
      <c r="O74" s="108" t="str">
        <f>IF(基本情報入力シート!X117="","",基本情報入力シート!X117)</f>
        <v/>
      </c>
      <c r="P74" s="110" t="str">
        <f>IF(基本情報入力シート!Y117="","",基本情報入力シート!Y117)</f>
        <v/>
      </c>
      <c r="Q74" s="111" t="str">
        <f>IF(基本情報入力シート!Z117="","",基本情報入力シート!Z117)</f>
        <v/>
      </c>
      <c r="R74" s="112" t="str">
        <f>IF(基本情報入力シート!AA117="","",基本情報入力シート!AA117)</f>
        <v/>
      </c>
      <c r="S74" s="113"/>
      <c r="T74" s="114"/>
      <c r="U74" s="136" t="str">
        <f>IF(P74="","",VLOOKUP(P74,【参考】数式用!$A$5:$I$28,MATCH(T74,【参考】数式用!$C$4:$G$4,0)+2,0))</f>
        <v/>
      </c>
      <c r="V74" s="46" t="s">
        <v>121</v>
      </c>
      <c r="W74" s="115"/>
      <c r="X74" s="47" t="s">
        <v>122</v>
      </c>
      <c r="Y74" s="115"/>
      <c r="Z74" s="116" t="s">
        <v>123</v>
      </c>
      <c r="AA74" s="117"/>
      <c r="AB74" s="47" t="s">
        <v>122</v>
      </c>
      <c r="AC74" s="117"/>
      <c r="AD74" s="47" t="s">
        <v>124</v>
      </c>
      <c r="AE74" s="118" t="s">
        <v>125</v>
      </c>
      <c r="AF74" s="119" t="str">
        <f t="shared" si="3"/>
        <v/>
      </c>
      <c r="AG74" s="121" t="s">
        <v>126</v>
      </c>
      <c r="AH74" s="120" t="str">
        <f t="shared" si="1"/>
        <v/>
      </c>
    </row>
    <row r="75" spans="1:34" ht="36.75" customHeight="1" x14ac:dyDescent="0.15">
      <c r="A75" s="108">
        <f t="shared" si="4"/>
        <v>65</v>
      </c>
      <c r="B75" s="1194" t="str">
        <f>IF(基本情報入力シート!C118="","",基本情報入力シート!C118)</f>
        <v/>
      </c>
      <c r="C75" s="1195"/>
      <c r="D75" s="1195"/>
      <c r="E75" s="1195"/>
      <c r="F75" s="1195"/>
      <c r="G75" s="1195"/>
      <c r="H75" s="1195"/>
      <c r="I75" s="1195"/>
      <c r="J75" s="1195"/>
      <c r="K75" s="1196"/>
      <c r="L75" s="109" t="str">
        <f>IF(基本情報入力シート!M118="","",基本情報入力シート!M118)</f>
        <v/>
      </c>
      <c r="M75" s="109" t="str">
        <f>IF(基本情報入力シート!R118="","",基本情報入力シート!R118)</f>
        <v/>
      </c>
      <c r="N75" s="109" t="str">
        <f>IF(基本情報入力シート!W118="","",基本情報入力シート!W118)</f>
        <v/>
      </c>
      <c r="O75" s="108" t="str">
        <f>IF(基本情報入力シート!X118="","",基本情報入力シート!X118)</f>
        <v/>
      </c>
      <c r="P75" s="110" t="str">
        <f>IF(基本情報入力シート!Y118="","",基本情報入力シート!Y118)</f>
        <v/>
      </c>
      <c r="Q75" s="111" t="str">
        <f>IF(基本情報入力シート!Z118="","",基本情報入力シート!Z118)</f>
        <v/>
      </c>
      <c r="R75" s="112" t="str">
        <f>IF(基本情報入力シート!AA118="","",基本情報入力シート!AA118)</f>
        <v/>
      </c>
      <c r="S75" s="113"/>
      <c r="T75" s="114"/>
      <c r="U75" s="136" t="str">
        <f>IF(P75="","",VLOOKUP(P75,【参考】数式用!$A$5:$I$28,MATCH(T75,【参考】数式用!$C$4:$G$4,0)+2,0))</f>
        <v/>
      </c>
      <c r="V75" s="46" t="s">
        <v>121</v>
      </c>
      <c r="W75" s="115"/>
      <c r="X75" s="47" t="s">
        <v>122</v>
      </c>
      <c r="Y75" s="115"/>
      <c r="Z75" s="116" t="s">
        <v>123</v>
      </c>
      <c r="AA75" s="117"/>
      <c r="AB75" s="47" t="s">
        <v>122</v>
      </c>
      <c r="AC75" s="117"/>
      <c r="AD75" s="47" t="s">
        <v>124</v>
      </c>
      <c r="AE75" s="118" t="s">
        <v>125</v>
      </c>
      <c r="AF75" s="119" t="str">
        <f t="shared" si="3"/>
        <v/>
      </c>
      <c r="AG75" s="121" t="s">
        <v>126</v>
      </c>
      <c r="AH75" s="120" t="str">
        <f t="shared" si="1"/>
        <v/>
      </c>
    </row>
    <row r="76" spans="1:34" ht="36.75" customHeight="1" x14ac:dyDescent="0.15">
      <c r="A76" s="108">
        <f t="shared" si="4"/>
        <v>66</v>
      </c>
      <c r="B76" s="1194" t="str">
        <f>IF(基本情報入力シート!C119="","",基本情報入力シート!C119)</f>
        <v/>
      </c>
      <c r="C76" s="1195"/>
      <c r="D76" s="1195"/>
      <c r="E76" s="1195"/>
      <c r="F76" s="1195"/>
      <c r="G76" s="1195"/>
      <c r="H76" s="1195"/>
      <c r="I76" s="1195"/>
      <c r="J76" s="1195"/>
      <c r="K76" s="1196"/>
      <c r="L76" s="109" t="str">
        <f>IF(基本情報入力シート!M119="","",基本情報入力シート!M119)</f>
        <v/>
      </c>
      <c r="M76" s="109" t="str">
        <f>IF(基本情報入力シート!R119="","",基本情報入力シート!R119)</f>
        <v/>
      </c>
      <c r="N76" s="109" t="str">
        <f>IF(基本情報入力シート!W119="","",基本情報入力シート!W119)</f>
        <v/>
      </c>
      <c r="O76" s="108" t="str">
        <f>IF(基本情報入力シート!X119="","",基本情報入力シート!X119)</f>
        <v/>
      </c>
      <c r="P76" s="110" t="str">
        <f>IF(基本情報入力シート!Y119="","",基本情報入力シート!Y119)</f>
        <v/>
      </c>
      <c r="Q76" s="111" t="str">
        <f>IF(基本情報入力シート!Z119="","",基本情報入力シート!Z119)</f>
        <v/>
      </c>
      <c r="R76" s="112" t="str">
        <f>IF(基本情報入力シート!AA119="","",基本情報入力シート!AA119)</f>
        <v/>
      </c>
      <c r="S76" s="113"/>
      <c r="T76" s="114"/>
      <c r="U76" s="136" t="str">
        <f>IF(P76="","",VLOOKUP(P76,【参考】数式用!$A$5:$I$28,MATCH(T76,【参考】数式用!$C$4:$G$4,0)+2,0))</f>
        <v/>
      </c>
      <c r="V76" s="46" t="s">
        <v>121</v>
      </c>
      <c r="W76" s="115"/>
      <c r="X76" s="47" t="s">
        <v>122</v>
      </c>
      <c r="Y76" s="115"/>
      <c r="Z76" s="116" t="s">
        <v>123</v>
      </c>
      <c r="AA76" s="117"/>
      <c r="AB76" s="47" t="s">
        <v>122</v>
      </c>
      <c r="AC76" s="117"/>
      <c r="AD76" s="47" t="s">
        <v>124</v>
      </c>
      <c r="AE76" s="118" t="s">
        <v>125</v>
      </c>
      <c r="AF76" s="119" t="str">
        <f t="shared" si="3"/>
        <v/>
      </c>
      <c r="AG76" s="121" t="s">
        <v>126</v>
      </c>
      <c r="AH76" s="120" t="str">
        <f t="shared" ref="AH76:AH110" si="5">IFERROR(ROUNDDOWN(ROUND(Q76*U76,0)*R76,0)*AF76,"")</f>
        <v/>
      </c>
    </row>
    <row r="77" spans="1:34" ht="36.75" customHeight="1" x14ac:dyDescent="0.15">
      <c r="A77" s="108">
        <f t="shared" si="4"/>
        <v>67</v>
      </c>
      <c r="B77" s="1194" t="str">
        <f>IF(基本情報入力シート!C120="","",基本情報入力シート!C120)</f>
        <v/>
      </c>
      <c r="C77" s="1195"/>
      <c r="D77" s="1195"/>
      <c r="E77" s="1195"/>
      <c r="F77" s="1195"/>
      <c r="G77" s="1195"/>
      <c r="H77" s="1195"/>
      <c r="I77" s="1195"/>
      <c r="J77" s="1195"/>
      <c r="K77" s="1196"/>
      <c r="L77" s="109" t="str">
        <f>IF(基本情報入力シート!M120="","",基本情報入力シート!M120)</f>
        <v/>
      </c>
      <c r="M77" s="109" t="str">
        <f>IF(基本情報入力シート!R120="","",基本情報入力シート!R120)</f>
        <v/>
      </c>
      <c r="N77" s="109" t="str">
        <f>IF(基本情報入力シート!W120="","",基本情報入力シート!W120)</f>
        <v/>
      </c>
      <c r="O77" s="108" t="str">
        <f>IF(基本情報入力シート!X120="","",基本情報入力シート!X120)</f>
        <v/>
      </c>
      <c r="P77" s="110" t="str">
        <f>IF(基本情報入力シート!Y120="","",基本情報入力シート!Y120)</f>
        <v/>
      </c>
      <c r="Q77" s="111" t="str">
        <f>IF(基本情報入力シート!Z120="","",基本情報入力シート!Z120)</f>
        <v/>
      </c>
      <c r="R77" s="112" t="str">
        <f>IF(基本情報入力シート!AA120="","",基本情報入力シート!AA120)</f>
        <v/>
      </c>
      <c r="S77" s="113"/>
      <c r="T77" s="114"/>
      <c r="U77" s="136" t="str">
        <f>IF(P77="","",VLOOKUP(P77,【参考】数式用!$A$5:$I$28,MATCH(T77,【参考】数式用!$C$4:$G$4,0)+2,0))</f>
        <v/>
      </c>
      <c r="V77" s="46" t="s">
        <v>121</v>
      </c>
      <c r="W77" s="115"/>
      <c r="X77" s="47" t="s">
        <v>122</v>
      </c>
      <c r="Y77" s="115"/>
      <c r="Z77" s="116" t="s">
        <v>123</v>
      </c>
      <c r="AA77" s="117"/>
      <c r="AB77" s="47" t="s">
        <v>122</v>
      </c>
      <c r="AC77" s="117"/>
      <c r="AD77" s="47" t="s">
        <v>124</v>
      </c>
      <c r="AE77" s="118" t="s">
        <v>125</v>
      </c>
      <c r="AF77" s="119" t="str">
        <f t="shared" si="3"/>
        <v/>
      </c>
      <c r="AG77" s="121" t="s">
        <v>126</v>
      </c>
      <c r="AH77" s="120" t="str">
        <f t="shared" si="5"/>
        <v/>
      </c>
    </row>
    <row r="78" spans="1:34" ht="36.75" customHeight="1" x14ac:dyDescent="0.15">
      <c r="A78" s="108">
        <f t="shared" si="4"/>
        <v>68</v>
      </c>
      <c r="B78" s="1194" t="str">
        <f>IF(基本情報入力シート!C121="","",基本情報入力シート!C121)</f>
        <v/>
      </c>
      <c r="C78" s="1195"/>
      <c r="D78" s="1195"/>
      <c r="E78" s="1195"/>
      <c r="F78" s="1195"/>
      <c r="G78" s="1195"/>
      <c r="H78" s="1195"/>
      <c r="I78" s="1195"/>
      <c r="J78" s="1195"/>
      <c r="K78" s="1196"/>
      <c r="L78" s="109" t="str">
        <f>IF(基本情報入力シート!M121="","",基本情報入力シート!M121)</f>
        <v/>
      </c>
      <c r="M78" s="109" t="str">
        <f>IF(基本情報入力シート!R121="","",基本情報入力シート!R121)</f>
        <v/>
      </c>
      <c r="N78" s="109" t="str">
        <f>IF(基本情報入力シート!W121="","",基本情報入力シート!W121)</f>
        <v/>
      </c>
      <c r="O78" s="108" t="str">
        <f>IF(基本情報入力シート!X121="","",基本情報入力シート!X121)</f>
        <v/>
      </c>
      <c r="P78" s="110" t="str">
        <f>IF(基本情報入力シート!Y121="","",基本情報入力シート!Y121)</f>
        <v/>
      </c>
      <c r="Q78" s="111" t="str">
        <f>IF(基本情報入力シート!Z121="","",基本情報入力シート!Z121)</f>
        <v/>
      </c>
      <c r="R78" s="112" t="str">
        <f>IF(基本情報入力シート!AA121="","",基本情報入力シート!AA121)</f>
        <v/>
      </c>
      <c r="S78" s="113"/>
      <c r="T78" s="114"/>
      <c r="U78" s="136" t="str">
        <f>IF(P78="","",VLOOKUP(P78,【参考】数式用!$A$5:$I$28,MATCH(T78,【参考】数式用!$C$4:$G$4,0)+2,0))</f>
        <v/>
      </c>
      <c r="V78" s="46" t="s">
        <v>121</v>
      </c>
      <c r="W78" s="115"/>
      <c r="X78" s="47" t="s">
        <v>122</v>
      </c>
      <c r="Y78" s="115"/>
      <c r="Z78" s="116" t="s">
        <v>123</v>
      </c>
      <c r="AA78" s="117"/>
      <c r="AB78" s="47" t="s">
        <v>122</v>
      </c>
      <c r="AC78" s="117"/>
      <c r="AD78" s="47" t="s">
        <v>124</v>
      </c>
      <c r="AE78" s="118" t="s">
        <v>125</v>
      </c>
      <c r="AF78" s="119" t="str">
        <f t="shared" si="3"/>
        <v/>
      </c>
      <c r="AG78" s="121" t="s">
        <v>126</v>
      </c>
      <c r="AH78" s="120" t="str">
        <f t="shared" si="5"/>
        <v/>
      </c>
    </row>
    <row r="79" spans="1:34" ht="36.75" customHeight="1" x14ac:dyDescent="0.15">
      <c r="A79" s="108">
        <f t="shared" si="4"/>
        <v>69</v>
      </c>
      <c r="B79" s="1194" t="str">
        <f>IF(基本情報入力シート!C122="","",基本情報入力シート!C122)</f>
        <v/>
      </c>
      <c r="C79" s="1195"/>
      <c r="D79" s="1195"/>
      <c r="E79" s="1195"/>
      <c r="F79" s="1195"/>
      <c r="G79" s="1195"/>
      <c r="H79" s="1195"/>
      <c r="I79" s="1195"/>
      <c r="J79" s="1195"/>
      <c r="K79" s="1196"/>
      <c r="L79" s="109" t="str">
        <f>IF(基本情報入力シート!M122="","",基本情報入力シート!M122)</f>
        <v/>
      </c>
      <c r="M79" s="109" t="str">
        <f>IF(基本情報入力シート!R122="","",基本情報入力シート!R122)</f>
        <v/>
      </c>
      <c r="N79" s="109" t="str">
        <f>IF(基本情報入力シート!W122="","",基本情報入力シート!W122)</f>
        <v/>
      </c>
      <c r="O79" s="108" t="str">
        <f>IF(基本情報入力シート!X122="","",基本情報入力シート!X122)</f>
        <v/>
      </c>
      <c r="P79" s="110" t="str">
        <f>IF(基本情報入力シート!Y122="","",基本情報入力シート!Y122)</f>
        <v/>
      </c>
      <c r="Q79" s="111" t="str">
        <f>IF(基本情報入力シート!Z122="","",基本情報入力シート!Z122)</f>
        <v/>
      </c>
      <c r="R79" s="112" t="str">
        <f>IF(基本情報入力シート!AA122="","",基本情報入力シート!AA122)</f>
        <v/>
      </c>
      <c r="S79" s="113"/>
      <c r="T79" s="114"/>
      <c r="U79" s="136" t="str">
        <f>IF(P79="","",VLOOKUP(P79,【参考】数式用!$A$5:$I$28,MATCH(T79,【参考】数式用!$C$4:$G$4,0)+2,0))</f>
        <v/>
      </c>
      <c r="V79" s="46" t="s">
        <v>121</v>
      </c>
      <c r="W79" s="115"/>
      <c r="X79" s="47" t="s">
        <v>122</v>
      </c>
      <c r="Y79" s="115"/>
      <c r="Z79" s="116" t="s">
        <v>123</v>
      </c>
      <c r="AA79" s="117"/>
      <c r="AB79" s="47" t="s">
        <v>122</v>
      </c>
      <c r="AC79" s="117"/>
      <c r="AD79" s="47" t="s">
        <v>124</v>
      </c>
      <c r="AE79" s="118" t="s">
        <v>125</v>
      </c>
      <c r="AF79" s="119" t="str">
        <f t="shared" si="3"/>
        <v/>
      </c>
      <c r="AG79" s="121" t="s">
        <v>126</v>
      </c>
      <c r="AH79" s="120" t="str">
        <f t="shared" si="5"/>
        <v/>
      </c>
    </row>
    <row r="80" spans="1:34" ht="36.75" customHeight="1" x14ac:dyDescent="0.15">
      <c r="A80" s="108">
        <f t="shared" si="4"/>
        <v>70</v>
      </c>
      <c r="B80" s="1194" t="str">
        <f>IF(基本情報入力シート!C123="","",基本情報入力シート!C123)</f>
        <v/>
      </c>
      <c r="C80" s="1195"/>
      <c r="D80" s="1195"/>
      <c r="E80" s="1195"/>
      <c r="F80" s="1195"/>
      <c r="G80" s="1195"/>
      <c r="H80" s="1195"/>
      <c r="I80" s="1195"/>
      <c r="J80" s="1195"/>
      <c r="K80" s="1196"/>
      <c r="L80" s="109" t="str">
        <f>IF(基本情報入力シート!M123="","",基本情報入力シート!M123)</f>
        <v/>
      </c>
      <c r="M80" s="109" t="str">
        <f>IF(基本情報入力シート!R123="","",基本情報入力シート!R123)</f>
        <v/>
      </c>
      <c r="N80" s="109" t="str">
        <f>IF(基本情報入力シート!W123="","",基本情報入力シート!W123)</f>
        <v/>
      </c>
      <c r="O80" s="108" t="str">
        <f>IF(基本情報入力シート!X123="","",基本情報入力シート!X123)</f>
        <v/>
      </c>
      <c r="P80" s="110" t="str">
        <f>IF(基本情報入力シート!Y123="","",基本情報入力シート!Y123)</f>
        <v/>
      </c>
      <c r="Q80" s="111" t="str">
        <f>IF(基本情報入力シート!Z123="","",基本情報入力シート!Z123)</f>
        <v/>
      </c>
      <c r="R80" s="112" t="str">
        <f>IF(基本情報入力シート!AA123="","",基本情報入力シート!AA123)</f>
        <v/>
      </c>
      <c r="S80" s="113"/>
      <c r="T80" s="114"/>
      <c r="U80" s="136" t="str">
        <f>IF(P80="","",VLOOKUP(P80,【参考】数式用!$A$5:$I$28,MATCH(T80,【参考】数式用!$C$4:$G$4,0)+2,0))</f>
        <v/>
      </c>
      <c r="V80" s="46" t="s">
        <v>121</v>
      </c>
      <c r="W80" s="115"/>
      <c r="X80" s="47" t="s">
        <v>122</v>
      </c>
      <c r="Y80" s="115"/>
      <c r="Z80" s="116" t="s">
        <v>123</v>
      </c>
      <c r="AA80" s="117"/>
      <c r="AB80" s="47" t="s">
        <v>122</v>
      </c>
      <c r="AC80" s="117"/>
      <c r="AD80" s="47" t="s">
        <v>124</v>
      </c>
      <c r="AE80" s="118" t="s">
        <v>125</v>
      </c>
      <c r="AF80" s="119" t="str">
        <f t="shared" ref="AF80:AF110" si="6">IF(W80&gt;=1,(AA80*12+AC80)-(W80*12+Y80)+1,"")</f>
        <v/>
      </c>
      <c r="AG80" s="121" t="s">
        <v>126</v>
      </c>
      <c r="AH80" s="120" t="str">
        <f t="shared" si="5"/>
        <v/>
      </c>
    </row>
    <row r="81" spans="1:34" ht="36.75" customHeight="1" x14ac:dyDescent="0.15">
      <c r="A81" s="108">
        <f t="shared" si="4"/>
        <v>71</v>
      </c>
      <c r="B81" s="1194" t="str">
        <f>IF(基本情報入力シート!C124="","",基本情報入力シート!C124)</f>
        <v/>
      </c>
      <c r="C81" s="1195"/>
      <c r="D81" s="1195"/>
      <c r="E81" s="1195"/>
      <c r="F81" s="1195"/>
      <c r="G81" s="1195"/>
      <c r="H81" s="1195"/>
      <c r="I81" s="1195"/>
      <c r="J81" s="1195"/>
      <c r="K81" s="1196"/>
      <c r="L81" s="109" t="str">
        <f>IF(基本情報入力シート!M124="","",基本情報入力シート!M124)</f>
        <v/>
      </c>
      <c r="M81" s="109" t="str">
        <f>IF(基本情報入力シート!R124="","",基本情報入力シート!R124)</f>
        <v/>
      </c>
      <c r="N81" s="109" t="str">
        <f>IF(基本情報入力シート!W124="","",基本情報入力シート!W124)</f>
        <v/>
      </c>
      <c r="O81" s="108" t="str">
        <f>IF(基本情報入力シート!X124="","",基本情報入力シート!X124)</f>
        <v/>
      </c>
      <c r="P81" s="110" t="str">
        <f>IF(基本情報入力シート!Y124="","",基本情報入力シート!Y124)</f>
        <v/>
      </c>
      <c r="Q81" s="111" t="str">
        <f>IF(基本情報入力シート!Z124="","",基本情報入力シート!Z124)</f>
        <v/>
      </c>
      <c r="R81" s="112" t="str">
        <f>IF(基本情報入力シート!AA124="","",基本情報入力シート!AA124)</f>
        <v/>
      </c>
      <c r="S81" s="113"/>
      <c r="T81" s="114"/>
      <c r="U81" s="136" t="str">
        <f>IF(P81="","",VLOOKUP(P81,【参考】数式用!$A$5:$I$28,MATCH(T81,【参考】数式用!$C$4:$G$4,0)+2,0))</f>
        <v/>
      </c>
      <c r="V81" s="46" t="s">
        <v>121</v>
      </c>
      <c r="W81" s="115"/>
      <c r="X81" s="47" t="s">
        <v>122</v>
      </c>
      <c r="Y81" s="115"/>
      <c r="Z81" s="116" t="s">
        <v>123</v>
      </c>
      <c r="AA81" s="117"/>
      <c r="AB81" s="47" t="s">
        <v>122</v>
      </c>
      <c r="AC81" s="117"/>
      <c r="AD81" s="47" t="s">
        <v>124</v>
      </c>
      <c r="AE81" s="118" t="s">
        <v>125</v>
      </c>
      <c r="AF81" s="119" t="str">
        <f t="shared" si="6"/>
        <v/>
      </c>
      <c r="AG81" s="121" t="s">
        <v>126</v>
      </c>
      <c r="AH81" s="120" t="str">
        <f t="shared" si="5"/>
        <v/>
      </c>
    </row>
    <row r="82" spans="1:34" ht="36.75" customHeight="1" x14ac:dyDescent="0.15">
      <c r="A82" s="108">
        <f t="shared" si="4"/>
        <v>72</v>
      </c>
      <c r="B82" s="1194" t="str">
        <f>IF(基本情報入力シート!C125="","",基本情報入力シート!C125)</f>
        <v/>
      </c>
      <c r="C82" s="1195"/>
      <c r="D82" s="1195"/>
      <c r="E82" s="1195"/>
      <c r="F82" s="1195"/>
      <c r="G82" s="1195"/>
      <c r="H82" s="1195"/>
      <c r="I82" s="1195"/>
      <c r="J82" s="1195"/>
      <c r="K82" s="1196"/>
      <c r="L82" s="109" t="str">
        <f>IF(基本情報入力シート!M125="","",基本情報入力シート!M125)</f>
        <v/>
      </c>
      <c r="M82" s="109" t="str">
        <f>IF(基本情報入力シート!R125="","",基本情報入力シート!R125)</f>
        <v/>
      </c>
      <c r="N82" s="109" t="str">
        <f>IF(基本情報入力シート!W125="","",基本情報入力シート!W125)</f>
        <v/>
      </c>
      <c r="O82" s="108" t="str">
        <f>IF(基本情報入力シート!X125="","",基本情報入力シート!X125)</f>
        <v/>
      </c>
      <c r="P82" s="110" t="str">
        <f>IF(基本情報入力シート!Y125="","",基本情報入力シート!Y125)</f>
        <v/>
      </c>
      <c r="Q82" s="111" t="str">
        <f>IF(基本情報入力シート!Z125="","",基本情報入力シート!Z125)</f>
        <v/>
      </c>
      <c r="R82" s="112" t="str">
        <f>IF(基本情報入力シート!AA125="","",基本情報入力シート!AA125)</f>
        <v/>
      </c>
      <c r="S82" s="113"/>
      <c r="T82" s="114"/>
      <c r="U82" s="136" t="str">
        <f>IF(P82="","",VLOOKUP(P82,【参考】数式用!$A$5:$I$28,MATCH(T82,【参考】数式用!$C$4:$G$4,0)+2,0))</f>
        <v/>
      </c>
      <c r="V82" s="46" t="s">
        <v>121</v>
      </c>
      <c r="W82" s="115"/>
      <c r="X82" s="47" t="s">
        <v>122</v>
      </c>
      <c r="Y82" s="115"/>
      <c r="Z82" s="116" t="s">
        <v>123</v>
      </c>
      <c r="AA82" s="117"/>
      <c r="AB82" s="47" t="s">
        <v>122</v>
      </c>
      <c r="AC82" s="117"/>
      <c r="AD82" s="47" t="s">
        <v>124</v>
      </c>
      <c r="AE82" s="118" t="s">
        <v>125</v>
      </c>
      <c r="AF82" s="119" t="str">
        <f t="shared" si="6"/>
        <v/>
      </c>
      <c r="AG82" s="121" t="s">
        <v>126</v>
      </c>
      <c r="AH82" s="120" t="str">
        <f t="shared" si="5"/>
        <v/>
      </c>
    </row>
    <row r="83" spans="1:34" ht="36.75" customHeight="1" x14ac:dyDescent="0.15">
      <c r="A83" s="108">
        <f t="shared" si="4"/>
        <v>73</v>
      </c>
      <c r="B83" s="1194" t="str">
        <f>IF(基本情報入力シート!C126="","",基本情報入力シート!C126)</f>
        <v/>
      </c>
      <c r="C83" s="1195"/>
      <c r="D83" s="1195"/>
      <c r="E83" s="1195"/>
      <c r="F83" s="1195"/>
      <c r="G83" s="1195"/>
      <c r="H83" s="1195"/>
      <c r="I83" s="1195"/>
      <c r="J83" s="1195"/>
      <c r="K83" s="1196"/>
      <c r="L83" s="109" t="str">
        <f>IF(基本情報入力シート!M126="","",基本情報入力シート!M126)</f>
        <v/>
      </c>
      <c r="M83" s="109" t="str">
        <f>IF(基本情報入力シート!R126="","",基本情報入力シート!R126)</f>
        <v/>
      </c>
      <c r="N83" s="109" t="str">
        <f>IF(基本情報入力シート!W126="","",基本情報入力シート!W126)</f>
        <v/>
      </c>
      <c r="O83" s="108" t="str">
        <f>IF(基本情報入力シート!X126="","",基本情報入力シート!X126)</f>
        <v/>
      </c>
      <c r="P83" s="110" t="str">
        <f>IF(基本情報入力シート!Y126="","",基本情報入力シート!Y126)</f>
        <v/>
      </c>
      <c r="Q83" s="111" t="str">
        <f>IF(基本情報入力シート!Z126="","",基本情報入力シート!Z126)</f>
        <v/>
      </c>
      <c r="R83" s="112" t="str">
        <f>IF(基本情報入力シート!AA126="","",基本情報入力シート!AA126)</f>
        <v/>
      </c>
      <c r="S83" s="113"/>
      <c r="T83" s="114"/>
      <c r="U83" s="136" t="str">
        <f>IF(P83="","",VLOOKUP(P83,【参考】数式用!$A$5:$I$28,MATCH(T83,【参考】数式用!$C$4:$G$4,0)+2,0))</f>
        <v/>
      </c>
      <c r="V83" s="46" t="s">
        <v>121</v>
      </c>
      <c r="W83" s="115"/>
      <c r="X83" s="47" t="s">
        <v>122</v>
      </c>
      <c r="Y83" s="115"/>
      <c r="Z83" s="116" t="s">
        <v>123</v>
      </c>
      <c r="AA83" s="117"/>
      <c r="AB83" s="47" t="s">
        <v>122</v>
      </c>
      <c r="AC83" s="117"/>
      <c r="AD83" s="47" t="s">
        <v>124</v>
      </c>
      <c r="AE83" s="118" t="s">
        <v>125</v>
      </c>
      <c r="AF83" s="119" t="str">
        <f t="shared" si="6"/>
        <v/>
      </c>
      <c r="AG83" s="121" t="s">
        <v>126</v>
      </c>
      <c r="AH83" s="120" t="str">
        <f t="shared" si="5"/>
        <v/>
      </c>
    </row>
    <row r="84" spans="1:34" ht="36.75" customHeight="1" x14ac:dyDescent="0.15">
      <c r="A84" s="108">
        <f t="shared" si="4"/>
        <v>74</v>
      </c>
      <c r="B84" s="1194" t="str">
        <f>IF(基本情報入力シート!C127="","",基本情報入力シート!C127)</f>
        <v/>
      </c>
      <c r="C84" s="1195"/>
      <c r="D84" s="1195"/>
      <c r="E84" s="1195"/>
      <c r="F84" s="1195"/>
      <c r="G84" s="1195"/>
      <c r="H84" s="1195"/>
      <c r="I84" s="1195"/>
      <c r="J84" s="1195"/>
      <c r="K84" s="1196"/>
      <c r="L84" s="109" t="str">
        <f>IF(基本情報入力シート!M127="","",基本情報入力シート!M127)</f>
        <v/>
      </c>
      <c r="M84" s="109" t="str">
        <f>IF(基本情報入力シート!R127="","",基本情報入力シート!R127)</f>
        <v/>
      </c>
      <c r="N84" s="109" t="str">
        <f>IF(基本情報入力シート!W127="","",基本情報入力シート!W127)</f>
        <v/>
      </c>
      <c r="O84" s="108" t="str">
        <f>IF(基本情報入力シート!X127="","",基本情報入力シート!X127)</f>
        <v/>
      </c>
      <c r="P84" s="110" t="str">
        <f>IF(基本情報入力シート!Y127="","",基本情報入力シート!Y127)</f>
        <v/>
      </c>
      <c r="Q84" s="111" t="str">
        <f>IF(基本情報入力シート!Z127="","",基本情報入力シート!Z127)</f>
        <v/>
      </c>
      <c r="R84" s="112" t="str">
        <f>IF(基本情報入力シート!AA127="","",基本情報入力シート!AA127)</f>
        <v/>
      </c>
      <c r="S84" s="113"/>
      <c r="T84" s="114"/>
      <c r="U84" s="136" t="str">
        <f>IF(P84="","",VLOOKUP(P84,【参考】数式用!$A$5:$I$28,MATCH(T84,【参考】数式用!$C$4:$G$4,0)+2,0))</f>
        <v/>
      </c>
      <c r="V84" s="46" t="s">
        <v>121</v>
      </c>
      <c r="W84" s="115"/>
      <c r="X84" s="47" t="s">
        <v>122</v>
      </c>
      <c r="Y84" s="115"/>
      <c r="Z84" s="116" t="s">
        <v>123</v>
      </c>
      <c r="AA84" s="117"/>
      <c r="AB84" s="47" t="s">
        <v>122</v>
      </c>
      <c r="AC84" s="117"/>
      <c r="AD84" s="47" t="s">
        <v>124</v>
      </c>
      <c r="AE84" s="118" t="s">
        <v>125</v>
      </c>
      <c r="AF84" s="119" t="str">
        <f t="shared" si="6"/>
        <v/>
      </c>
      <c r="AG84" s="121" t="s">
        <v>126</v>
      </c>
      <c r="AH84" s="120" t="str">
        <f t="shared" si="5"/>
        <v/>
      </c>
    </row>
    <row r="85" spans="1:34" ht="36.75" customHeight="1" x14ac:dyDescent="0.15">
      <c r="A85" s="108">
        <f t="shared" si="4"/>
        <v>75</v>
      </c>
      <c r="B85" s="1194" t="str">
        <f>IF(基本情報入力シート!C128="","",基本情報入力シート!C128)</f>
        <v/>
      </c>
      <c r="C85" s="1195"/>
      <c r="D85" s="1195"/>
      <c r="E85" s="1195"/>
      <c r="F85" s="1195"/>
      <c r="G85" s="1195"/>
      <c r="H85" s="1195"/>
      <c r="I85" s="1195"/>
      <c r="J85" s="1195"/>
      <c r="K85" s="1196"/>
      <c r="L85" s="109" t="str">
        <f>IF(基本情報入力シート!M128="","",基本情報入力シート!M128)</f>
        <v/>
      </c>
      <c r="M85" s="109" t="str">
        <f>IF(基本情報入力シート!R128="","",基本情報入力シート!R128)</f>
        <v/>
      </c>
      <c r="N85" s="109" t="str">
        <f>IF(基本情報入力シート!W128="","",基本情報入力シート!W128)</f>
        <v/>
      </c>
      <c r="O85" s="108" t="str">
        <f>IF(基本情報入力シート!X128="","",基本情報入力シート!X128)</f>
        <v/>
      </c>
      <c r="P85" s="110" t="str">
        <f>IF(基本情報入力シート!Y128="","",基本情報入力シート!Y128)</f>
        <v/>
      </c>
      <c r="Q85" s="111" t="str">
        <f>IF(基本情報入力シート!Z128="","",基本情報入力シート!Z128)</f>
        <v/>
      </c>
      <c r="R85" s="112" t="str">
        <f>IF(基本情報入力シート!AA128="","",基本情報入力シート!AA128)</f>
        <v/>
      </c>
      <c r="S85" s="113"/>
      <c r="T85" s="114"/>
      <c r="U85" s="136" t="str">
        <f>IF(P85="","",VLOOKUP(P85,【参考】数式用!$A$5:$I$28,MATCH(T85,【参考】数式用!$C$4:$G$4,0)+2,0))</f>
        <v/>
      </c>
      <c r="V85" s="46" t="s">
        <v>121</v>
      </c>
      <c r="W85" s="115"/>
      <c r="X85" s="47" t="s">
        <v>122</v>
      </c>
      <c r="Y85" s="115"/>
      <c r="Z85" s="116" t="s">
        <v>123</v>
      </c>
      <c r="AA85" s="117"/>
      <c r="AB85" s="47" t="s">
        <v>122</v>
      </c>
      <c r="AC85" s="117"/>
      <c r="AD85" s="47" t="s">
        <v>124</v>
      </c>
      <c r="AE85" s="118" t="s">
        <v>125</v>
      </c>
      <c r="AF85" s="119" t="str">
        <f t="shared" si="6"/>
        <v/>
      </c>
      <c r="AG85" s="121" t="s">
        <v>126</v>
      </c>
      <c r="AH85" s="120" t="str">
        <f t="shared" si="5"/>
        <v/>
      </c>
    </row>
    <row r="86" spans="1:34" ht="36.75" customHeight="1" x14ac:dyDescent="0.15">
      <c r="A86" s="108">
        <f t="shared" si="4"/>
        <v>76</v>
      </c>
      <c r="B86" s="1194" t="str">
        <f>IF(基本情報入力シート!C129="","",基本情報入力シート!C129)</f>
        <v/>
      </c>
      <c r="C86" s="1195"/>
      <c r="D86" s="1195"/>
      <c r="E86" s="1195"/>
      <c r="F86" s="1195"/>
      <c r="G86" s="1195"/>
      <c r="H86" s="1195"/>
      <c r="I86" s="1195"/>
      <c r="J86" s="1195"/>
      <c r="K86" s="1196"/>
      <c r="L86" s="109" t="str">
        <f>IF(基本情報入力シート!M129="","",基本情報入力シート!M129)</f>
        <v/>
      </c>
      <c r="M86" s="109" t="str">
        <f>IF(基本情報入力シート!R129="","",基本情報入力シート!R129)</f>
        <v/>
      </c>
      <c r="N86" s="109" t="str">
        <f>IF(基本情報入力シート!W129="","",基本情報入力シート!W129)</f>
        <v/>
      </c>
      <c r="O86" s="108" t="str">
        <f>IF(基本情報入力シート!X129="","",基本情報入力シート!X129)</f>
        <v/>
      </c>
      <c r="P86" s="110" t="str">
        <f>IF(基本情報入力シート!Y129="","",基本情報入力シート!Y129)</f>
        <v/>
      </c>
      <c r="Q86" s="111" t="str">
        <f>IF(基本情報入力シート!Z129="","",基本情報入力シート!Z129)</f>
        <v/>
      </c>
      <c r="R86" s="112" t="str">
        <f>IF(基本情報入力シート!AA129="","",基本情報入力シート!AA129)</f>
        <v/>
      </c>
      <c r="S86" s="113"/>
      <c r="T86" s="114"/>
      <c r="U86" s="136" t="str">
        <f>IF(P86="","",VLOOKUP(P86,【参考】数式用!$A$5:$I$28,MATCH(T86,【参考】数式用!$C$4:$G$4,0)+2,0))</f>
        <v/>
      </c>
      <c r="V86" s="46" t="s">
        <v>121</v>
      </c>
      <c r="W86" s="115"/>
      <c r="X86" s="47" t="s">
        <v>122</v>
      </c>
      <c r="Y86" s="115"/>
      <c r="Z86" s="116" t="s">
        <v>123</v>
      </c>
      <c r="AA86" s="117"/>
      <c r="AB86" s="47" t="s">
        <v>122</v>
      </c>
      <c r="AC86" s="117"/>
      <c r="AD86" s="47" t="s">
        <v>124</v>
      </c>
      <c r="AE86" s="118" t="s">
        <v>125</v>
      </c>
      <c r="AF86" s="119" t="str">
        <f t="shared" si="6"/>
        <v/>
      </c>
      <c r="AG86" s="121" t="s">
        <v>126</v>
      </c>
      <c r="AH86" s="120" t="str">
        <f t="shared" si="5"/>
        <v/>
      </c>
    </row>
    <row r="87" spans="1:34" ht="36.75" customHeight="1" x14ac:dyDescent="0.15">
      <c r="A87" s="108">
        <f t="shared" si="4"/>
        <v>77</v>
      </c>
      <c r="B87" s="1194" t="str">
        <f>IF(基本情報入力シート!C130="","",基本情報入力シート!C130)</f>
        <v/>
      </c>
      <c r="C87" s="1195"/>
      <c r="D87" s="1195"/>
      <c r="E87" s="1195"/>
      <c r="F87" s="1195"/>
      <c r="G87" s="1195"/>
      <c r="H87" s="1195"/>
      <c r="I87" s="1195"/>
      <c r="J87" s="1195"/>
      <c r="K87" s="1196"/>
      <c r="L87" s="109" t="str">
        <f>IF(基本情報入力シート!M130="","",基本情報入力シート!M130)</f>
        <v/>
      </c>
      <c r="M87" s="109" t="str">
        <f>IF(基本情報入力シート!R130="","",基本情報入力シート!R130)</f>
        <v/>
      </c>
      <c r="N87" s="109" t="str">
        <f>IF(基本情報入力シート!W130="","",基本情報入力シート!W130)</f>
        <v/>
      </c>
      <c r="O87" s="108" t="str">
        <f>IF(基本情報入力シート!X130="","",基本情報入力シート!X130)</f>
        <v/>
      </c>
      <c r="P87" s="110" t="str">
        <f>IF(基本情報入力シート!Y130="","",基本情報入力シート!Y130)</f>
        <v/>
      </c>
      <c r="Q87" s="111" t="str">
        <f>IF(基本情報入力シート!Z130="","",基本情報入力シート!Z130)</f>
        <v/>
      </c>
      <c r="R87" s="112" t="str">
        <f>IF(基本情報入力シート!AA130="","",基本情報入力シート!AA130)</f>
        <v/>
      </c>
      <c r="S87" s="113"/>
      <c r="T87" s="114"/>
      <c r="U87" s="136" t="str">
        <f>IF(P87="","",VLOOKUP(P87,【参考】数式用!$A$5:$I$28,MATCH(T87,【参考】数式用!$C$4:$G$4,0)+2,0))</f>
        <v/>
      </c>
      <c r="V87" s="46" t="s">
        <v>121</v>
      </c>
      <c r="W87" s="115"/>
      <c r="X87" s="47" t="s">
        <v>122</v>
      </c>
      <c r="Y87" s="115"/>
      <c r="Z87" s="116" t="s">
        <v>123</v>
      </c>
      <c r="AA87" s="117"/>
      <c r="AB87" s="47" t="s">
        <v>122</v>
      </c>
      <c r="AC87" s="117"/>
      <c r="AD87" s="47" t="s">
        <v>124</v>
      </c>
      <c r="AE87" s="118" t="s">
        <v>125</v>
      </c>
      <c r="AF87" s="119" t="str">
        <f t="shared" si="6"/>
        <v/>
      </c>
      <c r="AG87" s="121" t="s">
        <v>126</v>
      </c>
      <c r="AH87" s="120" t="str">
        <f t="shared" si="5"/>
        <v/>
      </c>
    </row>
    <row r="88" spans="1:34" ht="36.75" customHeight="1" x14ac:dyDescent="0.15">
      <c r="A88" s="108">
        <f t="shared" si="4"/>
        <v>78</v>
      </c>
      <c r="B88" s="1194" t="str">
        <f>IF(基本情報入力シート!C131="","",基本情報入力シート!C131)</f>
        <v/>
      </c>
      <c r="C88" s="1195"/>
      <c r="D88" s="1195"/>
      <c r="E88" s="1195"/>
      <c r="F88" s="1195"/>
      <c r="G88" s="1195"/>
      <c r="H88" s="1195"/>
      <c r="I88" s="1195"/>
      <c r="J88" s="1195"/>
      <c r="K88" s="1196"/>
      <c r="L88" s="109" t="str">
        <f>IF(基本情報入力シート!M131="","",基本情報入力シート!M131)</f>
        <v/>
      </c>
      <c r="M88" s="109" t="str">
        <f>IF(基本情報入力シート!R131="","",基本情報入力シート!R131)</f>
        <v/>
      </c>
      <c r="N88" s="109" t="str">
        <f>IF(基本情報入力シート!W131="","",基本情報入力シート!W131)</f>
        <v/>
      </c>
      <c r="O88" s="108" t="str">
        <f>IF(基本情報入力シート!X131="","",基本情報入力シート!X131)</f>
        <v/>
      </c>
      <c r="P88" s="110" t="str">
        <f>IF(基本情報入力シート!Y131="","",基本情報入力シート!Y131)</f>
        <v/>
      </c>
      <c r="Q88" s="111" t="str">
        <f>IF(基本情報入力シート!Z131="","",基本情報入力シート!Z131)</f>
        <v/>
      </c>
      <c r="R88" s="112" t="str">
        <f>IF(基本情報入力シート!AA131="","",基本情報入力シート!AA131)</f>
        <v/>
      </c>
      <c r="S88" s="113"/>
      <c r="T88" s="114"/>
      <c r="U88" s="136" t="str">
        <f>IF(P88="","",VLOOKUP(P88,【参考】数式用!$A$5:$I$28,MATCH(T88,【参考】数式用!$C$4:$G$4,0)+2,0))</f>
        <v/>
      </c>
      <c r="V88" s="46" t="s">
        <v>121</v>
      </c>
      <c r="W88" s="115"/>
      <c r="X88" s="47" t="s">
        <v>122</v>
      </c>
      <c r="Y88" s="115"/>
      <c r="Z88" s="116" t="s">
        <v>123</v>
      </c>
      <c r="AA88" s="117"/>
      <c r="AB88" s="47" t="s">
        <v>122</v>
      </c>
      <c r="AC88" s="117"/>
      <c r="AD88" s="47" t="s">
        <v>124</v>
      </c>
      <c r="AE88" s="118" t="s">
        <v>125</v>
      </c>
      <c r="AF88" s="119" t="str">
        <f t="shared" si="6"/>
        <v/>
      </c>
      <c r="AG88" s="121" t="s">
        <v>126</v>
      </c>
      <c r="AH88" s="120" t="str">
        <f t="shared" si="5"/>
        <v/>
      </c>
    </row>
    <row r="89" spans="1:34" ht="36.75" customHeight="1" x14ac:dyDescent="0.15">
      <c r="A89" s="108">
        <f t="shared" si="4"/>
        <v>79</v>
      </c>
      <c r="B89" s="1194" t="str">
        <f>IF(基本情報入力シート!C132="","",基本情報入力シート!C132)</f>
        <v/>
      </c>
      <c r="C89" s="1195"/>
      <c r="D89" s="1195"/>
      <c r="E89" s="1195"/>
      <c r="F89" s="1195"/>
      <c r="G89" s="1195"/>
      <c r="H89" s="1195"/>
      <c r="I89" s="1195"/>
      <c r="J89" s="1195"/>
      <c r="K89" s="1196"/>
      <c r="L89" s="109" t="str">
        <f>IF(基本情報入力シート!M132="","",基本情報入力シート!M132)</f>
        <v/>
      </c>
      <c r="M89" s="109" t="str">
        <f>IF(基本情報入力シート!R132="","",基本情報入力シート!R132)</f>
        <v/>
      </c>
      <c r="N89" s="109" t="str">
        <f>IF(基本情報入力シート!W132="","",基本情報入力シート!W132)</f>
        <v/>
      </c>
      <c r="O89" s="108" t="str">
        <f>IF(基本情報入力シート!X132="","",基本情報入力シート!X132)</f>
        <v/>
      </c>
      <c r="P89" s="110" t="str">
        <f>IF(基本情報入力シート!Y132="","",基本情報入力シート!Y132)</f>
        <v/>
      </c>
      <c r="Q89" s="111" t="str">
        <f>IF(基本情報入力シート!Z132="","",基本情報入力シート!Z132)</f>
        <v/>
      </c>
      <c r="R89" s="112" t="str">
        <f>IF(基本情報入力シート!AA132="","",基本情報入力シート!AA132)</f>
        <v/>
      </c>
      <c r="S89" s="113"/>
      <c r="T89" s="114"/>
      <c r="U89" s="136" t="str">
        <f>IF(P89="","",VLOOKUP(P89,【参考】数式用!$A$5:$I$28,MATCH(T89,【参考】数式用!$C$4:$G$4,0)+2,0))</f>
        <v/>
      </c>
      <c r="V89" s="46" t="s">
        <v>121</v>
      </c>
      <c r="W89" s="115"/>
      <c r="X89" s="47" t="s">
        <v>122</v>
      </c>
      <c r="Y89" s="115"/>
      <c r="Z89" s="116" t="s">
        <v>123</v>
      </c>
      <c r="AA89" s="117"/>
      <c r="AB89" s="47" t="s">
        <v>122</v>
      </c>
      <c r="AC89" s="117"/>
      <c r="AD89" s="47" t="s">
        <v>124</v>
      </c>
      <c r="AE89" s="118" t="s">
        <v>125</v>
      </c>
      <c r="AF89" s="119" t="str">
        <f t="shared" si="6"/>
        <v/>
      </c>
      <c r="AG89" s="121" t="s">
        <v>126</v>
      </c>
      <c r="AH89" s="120" t="str">
        <f t="shared" si="5"/>
        <v/>
      </c>
    </row>
    <row r="90" spans="1:34" ht="36.75" customHeight="1" x14ac:dyDescent="0.15">
      <c r="A90" s="108">
        <f t="shared" ref="A90:A110" si="7">A89+1</f>
        <v>80</v>
      </c>
      <c r="B90" s="1194" t="str">
        <f>IF(基本情報入力シート!C133="","",基本情報入力シート!C133)</f>
        <v/>
      </c>
      <c r="C90" s="1195"/>
      <c r="D90" s="1195"/>
      <c r="E90" s="1195"/>
      <c r="F90" s="1195"/>
      <c r="G90" s="1195"/>
      <c r="H90" s="1195"/>
      <c r="I90" s="1195"/>
      <c r="J90" s="1195"/>
      <c r="K90" s="1196"/>
      <c r="L90" s="109" t="str">
        <f>IF(基本情報入力シート!M133="","",基本情報入力シート!M133)</f>
        <v/>
      </c>
      <c r="M90" s="109" t="str">
        <f>IF(基本情報入力シート!R133="","",基本情報入力シート!R133)</f>
        <v/>
      </c>
      <c r="N90" s="109" t="str">
        <f>IF(基本情報入力シート!W133="","",基本情報入力シート!W133)</f>
        <v/>
      </c>
      <c r="O90" s="108" t="str">
        <f>IF(基本情報入力シート!X133="","",基本情報入力シート!X133)</f>
        <v/>
      </c>
      <c r="P90" s="110" t="str">
        <f>IF(基本情報入力シート!Y133="","",基本情報入力シート!Y133)</f>
        <v/>
      </c>
      <c r="Q90" s="111" t="str">
        <f>IF(基本情報入力シート!Z133="","",基本情報入力シート!Z133)</f>
        <v/>
      </c>
      <c r="R90" s="112" t="str">
        <f>IF(基本情報入力シート!AA133="","",基本情報入力シート!AA133)</f>
        <v/>
      </c>
      <c r="S90" s="113"/>
      <c r="T90" s="114"/>
      <c r="U90" s="136" t="str">
        <f>IF(P90="","",VLOOKUP(P90,【参考】数式用!$A$5:$I$28,MATCH(T90,【参考】数式用!$C$4:$G$4,0)+2,0))</f>
        <v/>
      </c>
      <c r="V90" s="46" t="s">
        <v>121</v>
      </c>
      <c r="W90" s="115"/>
      <c r="X90" s="47" t="s">
        <v>122</v>
      </c>
      <c r="Y90" s="115"/>
      <c r="Z90" s="116" t="s">
        <v>123</v>
      </c>
      <c r="AA90" s="117"/>
      <c r="AB90" s="47" t="s">
        <v>122</v>
      </c>
      <c r="AC90" s="117"/>
      <c r="AD90" s="47" t="s">
        <v>124</v>
      </c>
      <c r="AE90" s="118" t="s">
        <v>125</v>
      </c>
      <c r="AF90" s="119" t="str">
        <f t="shared" si="6"/>
        <v/>
      </c>
      <c r="AG90" s="121" t="s">
        <v>126</v>
      </c>
      <c r="AH90" s="120" t="str">
        <f t="shared" si="5"/>
        <v/>
      </c>
    </row>
    <row r="91" spans="1:34" ht="36.75" customHeight="1" x14ac:dyDescent="0.15">
      <c r="A91" s="108">
        <f t="shared" si="7"/>
        <v>81</v>
      </c>
      <c r="B91" s="1194" t="str">
        <f>IF(基本情報入力シート!C134="","",基本情報入力シート!C134)</f>
        <v/>
      </c>
      <c r="C91" s="1195"/>
      <c r="D91" s="1195"/>
      <c r="E91" s="1195"/>
      <c r="F91" s="1195"/>
      <c r="G91" s="1195"/>
      <c r="H91" s="1195"/>
      <c r="I91" s="1195"/>
      <c r="J91" s="1195"/>
      <c r="K91" s="1196"/>
      <c r="L91" s="109" t="str">
        <f>IF(基本情報入力シート!M134="","",基本情報入力シート!M134)</f>
        <v/>
      </c>
      <c r="M91" s="109" t="str">
        <f>IF(基本情報入力シート!R134="","",基本情報入力シート!R134)</f>
        <v/>
      </c>
      <c r="N91" s="109" t="str">
        <f>IF(基本情報入力シート!W134="","",基本情報入力シート!W134)</f>
        <v/>
      </c>
      <c r="O91" s="108" t="str">
        <f>IF(基本情報入力シート!X134="","",基本情報入力シート!X134)</f>
        <v/>
      </c>
      <c r="P91" s="110" t="str">
        <f>IF(基本情報入力シート!Y134="","",基本情報入力シート!Y134)</f>
        <v/>
      </c>
      <c r="Q91" s="111" t="str">
        <f>IF(基本情報入力シート!Z134="","",基本情報入力シート!Z134)</f>
        <v/>
      </c>
      <c r="R91" s="112" t="str">
        <f>IF(基本情報入力シート!AA134="","",基本情報入力シート!AA134)</f>
        <v/>
      </c>
      <c r="S91" s="113"/>
      <c r="T91" s="114"/>
      <c r="U91" s="136" t="str">
        <f>IF(P91="","",VLOOKUP(P91,【参考】数式用!$A$5:$I$28,MATCH(T91,【参考】数式用!$C$4:$G$4,0)+2,0))</f>
        <v/>
      </c>
      <c r="V91" s="46" t="s">
        <v>121</v>
      </c>
      <c r="W91" s="115"/>
      <c r="X91" s="47" t="s">
        <v>122</v>
      </c>
      <c r="Y91" s="115"/>
      <c r="Z91" s="116" t="s">
        <v>123</v>
      </c>
      <c r="AA91" s="117"/>
      <c r="AB91" s="47" t="s">
        <v>122</v>
      </c>
      <c r="AC91" s="117"/>
      <c r="AD91" s="47" t="s">
        <v>124</v>
      </c>
      <c r="AE91" s="118" t="s">
        <v>125</v>
      </c>
      <c r="AF91" s="119" t="str">
        <f t="shared" si="6"/>
        <v/>
      </c>
      <c r="AG91" s="121" t="s">
        <v>126</v>
      </c>
      <c r="AH91" s="120" t="str">
        <f t="shared" si="5"/>
        <v/>
      </c>
    </row>
    <row r="92" spans="1:34" ht="36.75" customHeight="1" x14ac:dyDescent="0.15">
      <c r="A92" s="108">
        <f t="shared" si="7"/>
        <v>82</v>
      </c>
      <c r="B92" s="1194" t="str">
        <f>IF(基本情報入力シート!C135="","",基本情報入力シート!C135)</f>
        <v/>
      </c>
      <c r="C92" s="1195"/>
      <c r="D92" s="1195"/>
      <c r="E92" s="1195"/>
      <c r="F92" s="1195"/>
      <c r="G92" s="1195"/>
      <c r="H92" s="1195"/>
      <c r="I92" s="1195"/>
      <c r="J92" s="1195"/>
      <c r="K92" s="1196"/>
      <c r="L92" s="109" t="str">
        <f>IF(基本情報入力シート!M135="","",基本情報入力シート!M135)</f>
        <v/>
      </c>
      <c r="M92" s="109" t="str">
        <f>IF(基本情報入力シート!R135="","",基本情報入力シート!R135)</f>
        <v/>
      </c>
      <c r="N92" s="109" t="str">
        <f>IF(基本情報入力シート!W135="","",基本情報入力シート!W135)</f>
        <v/>
      </c>
      <c r="O92" s="108" t="str">
        <f>IF(基本情報入力シート!X135="","",基本情報入力シート!X135)</f>
        <v/>
      </c>
      <c r="P92" s="110" t="str">
        <f>IF(基本情報入力シート!Y135="","",基本情報入力シート!Y135)</f>
        <v/>
      </c>
      <c r="Q92" s="111" t="str">
        <f>IF(基本情報入力シート!Z135="","",基本情報入力シート!Z135)</f>
        <v/>
      </c>
      <c r="R92" s="112" t="str">
        <f>IF(基本情報入力シート!AA135="","",基本情報入力シート!AA135)</f>
        <v/>
      </c>
      <c r="S92" s="113"/>
      <c r="T92" s="114"/>
      <c r="U92" s="136" t="str">
        <f>IF(P92="","",VLOOKUP(P92,【参考】数式用!$A$5:$I$28,MATCH(T92,【参考】数式用!$C$4:$G$4,0)+2,0))</f>
        <v/>
      </c>
      <c r="V92" s="46" t="s">
        <v>121</v>
      </c>
      <c r="W92" s="115"/>
      <c r="X92" s="47" t="s">
        <v>122</v>
      </c>
      <c r="Y92" s="115"/>
      <c r="Z92" s="116" t="s">
        <v>123</v>
      </c>
      <c r="AA92" s="117"/>
      <c r="AB92" s="47" t="s">
        <v>122</v>
      </c>
      <c r="AC92" s="117"/>
      <c r="AD92" s="47" t="s">
        <v>124</v>
      </c>
      <c r="AE92" s="118" t="s">
        <v>125</v>
      </c>
      <c r="AF92" s="119" t="str">
        <f t="shared" si="6"/>
        <v/>
      </c>
      <c r="AG92" s="121" t="s">
        <v>126</v>
      </c>
      <c r="AH92" s="120" t="str">
        <f t="shared" si="5"/>
        <v/>
      </c>
    </row>
    <row r="93" spans="1:34" ht="36.75" customHeight="1" x14ac:dyDescent="0.15">
      <c r="A93" s="108">
        <f t="shared" si="7"/>
        <v>83</v>
      </c>
      <c r="B93" s="1194" t="str">
        <f>IF(基本情報入力シート!C136="","",基本情報入力シート!C136)</f>
        <v/>
      </c>
      <c r="C93" s="1195"/>
      <c r="D93" s="1195"/>
      <c r="E93" s="1195"/>
      <c r="F93" s="1195"/>
      <c r="G93" s="1195"/>
      <c r="H93" s="1195"/>
      <c r="I93" s="1195"/>
      <c r="J93" s="1195"/>
      <c r="K93" s="1196"/>
      <c r="L93" s="109" t="str">
        <f>IF(基本情報入力シート!M136="","",基本情報入力シート!M136)</f>
        <v/>
      </c>
      <c r="M93" s="109" t="str">
        <f>IF(基本情報入力シート!R136="","",基本情報入力シート!R136)</f>
        <v/>
      </c>
      <c r="N93" s="109" t="str">
        <f>IF(基本情報入力シート!W136="","",基本情報入力シート!W136)</f>
        <v/>
      </c>
      <c r="O93" s="108" t="str">
        <f>IF(基本情報入力シート!X136="","",基本情報入力シート!X136)</f>
        <v/>
      </c>
      <c r="P93" s="110" t="str">
        <f>IF(基本情報入力シート!Y136="","",基本情報入力シート!Y136)</f>
        <v/>
      </c>
      <c r="Q93" s="111" t="str">
        <f>IF(基本情報入力シート!Z136="","",基本情報入力シート!Z136)</f>
        <v/>
      </c>
      <c r="R93" s="112" t="str">
        <f>IF(基本情報入力シート!AA136="","",基本情報入力シート!AA136)</f>
        <v/>
      </c>
      <c r="S93" s="113"/>
      <c r="T93" s="114"/>
      <c r="U93" s="136" t="str">
        <f>IF(P93="","",VLOOKUP(P93,【参考】数式用!$A$5:$I$28,MATCH(T93,【参考】数式用!$C$4:$G$4,0)+2,0))</f>
        <v/>
      </c>
      <c r="V93" s="46" t="s">
        <v>121</v>
      </c>
      <c r="W93" s="115"/>
      <c r="X93" s="47" t="s">
        <v>122</v>
      </c>
      <c r="Y93" s="115"/>
      <c r="Z93" s="116" t="s">
        <v>123</v>
      </c>
      <c r="AA93" s="117"/>
      <c r="AB93" s="47" t="s">
        <v>122</v>
      </c>
      <c r="AC93" s="117"/>
      <c r="AD93" s="47" t="s">
        <v>124</v>
      </c>
      <c r="AE93" s="118" t="s">
        <v>125</v>
      </c>
      <c r="AF93" s="119" t="str">
        <f t="shared" si="6"/>
        <v/>
      </c>
      <c r="AG93" s="121" t="s">
        <v>126</v>
      </c>
      <c r="AH93" s="120" t="str">
        <f t="shared" si="5"/>
        <v/>
      </c>
    </row>
    <row r="94" spans="1:34" ht="36.75" customHeight="1" x14ac:dyDescent="0.15">
      <c r="A94" s="108">
        <f t="shared" si="7"/>
        <v>84</v>
      </c>
      <c r="B94" s="1194" t="str">
        <f>IF(基本情報入力シート!C137="","",基本情報入力シート!C137)</f>
        <v/>
      </c>
      <c r="C94" s="1195"/>
      <c r="D94" s="1195"/>
      <c r="E94" s="1195"/>
      <c r="F94" s="1195"/>
      <c r="G94" s="1195"/>
      <c r="H94" s="1195"/>
      <c r="I94" s="1195"/>
      <c r="J94" s="1195"/>
      <c r="K94" s="1196"/>
      <c r="L94" s="109" t="str">
        <f>IF(基本情報入力シート!M137="","",基本情報入力シート!M137)</f>
        <v/>
      </c>
      <c r="M94" s="109" t="str">
        <f>IF(基本情報入力シート!R137="","",基本情報入力シート!R137)</f>
        <v/>
      </c>
      <c r="N94" s="109" t="str">
        <f>IF(基本情報入力シート!W137="","",基本情報入力シート!W137)</f>
        <v/>
      </c>
      <c r="O94" s="108" t="str">
        <f>IF(基本情報入力シート!X137="","",基本情報入力シート!X137)</f>
        <v/>
      </c>
      <c r="P94" s="110" t="str">
        <f>IF(基本情報入力シート!Y137="","",基本情報入力シート!Y137)</f>
        <v/>
      </c>
      <c r="Q94" s="111" t="str">
        <f>IF(基本情報入力シート!Z137="","",基本情報入力シート!Z137)</f>
        <v/>
      </c>
      <c r="R94" s="112" t="str">
        <f>IF(基本情報入力シート!AA137="","",基本情報入力シート!AA137)</f>
        <v/>
      </c>
      <c r="S94" s="113"/>
      <c r="T94" s="114"/>
      <c r="U94" s="136" t="str">
        <f>IF(P94="","",VLOOKUP(P94,【参考】数式用!$A$5:$I$28,MATCH(T94,【参考】数式用!$C$4:$G$4,0)+2,0))</f>
        <v/>
      </c>
      <c r="V94" s="46" t="s">
        <v>121</v>
      </c>
      <c r="W94" s="115"/>
      <c r="X94" s="47" t="s">
        <v>122</v>
      </c>
      <c r="Y94" s="115"/>
      <c r="Z94" s="116" t="s">
        <v>123</v>
      </c>
      <c r="AA94" s="117"/>
      <c r="AB94" s="47" t="s">
        <v>122</v>
      </c>
      <c r="AC94" s="117"/>
      <c r="AD94" s="47" t="s">
        <v>124</v>
      </c>
      <c r="AE94" s="118" t="s">
        <v>125</v>
      </c>
      <c r="AF94" s="119" t="str">
        <f t="shared" si="6"/>
        <v/>
      </c>
      <c r="AG94" s="121" t="s">
        <v>126</v>
      </c>
      <c r="AH94" s="120" t="str">
        <f t="shared" si="5"/>
        <v/>
      </c>
    </row>
    <row r="95" spans="1:34" ht="36.75" customHeight="1" x14ac:dyDescent="0.15">
      <c r="A95" s="108">
        <f t="shared" si="7"/>
        <v>85</v>
      </c>
      <c r="B95" s="1194" t="str">
        <f>IF(基本情報入力シート!C138="","",基本情報入力シート!C138)</f>
        <v/>
      </c>
      <c r="C95" s="1195"/>
      <c r="D95" s="1195"/>
      <c r="E95" s="1195"/>
      <c r="F95" s="1195"/>
      <c r="G95" s="1195"/>
      <c r="H95" s="1195"/>
      <c r="I95" s="1195"/>
      <c r="J95" s="1195"/>
      <c r="K95" s="1196"/>
      <c r="L95" s="109" t="str">
        <f>IF(基本情報入力シート!M138="","",基本情報入力シート!M138)</f>
        <v/>
      </c>
      <c r="M95" s="109" t="str">
        <f>IF(基本情報入力シート!R138="","",基本情報入力シート!R138)</f>
        <v/>
      </c>
      <c r="N95" s="109" t="str">
        <f>IF(基本情報入力シート!W138="","",基本情報入力シート!W138)</f>
        <v/>
      </c>
      <c r="O95" s="108" t="str">
        <f>IF(基本情報入力シート!X138="","",基本情報入力シート!X138)</f>
        <v/>
      </c>
      <c r="P95" s="110" t="str">
        <f>IF(基本情報入力シート!Y138="","",基本情報入力シート!Y138)</f>
        <v/>
      </c>
      <c r="Q95" s="111" t="str">
        <f>IF(基本情報入力シート!Z138="","",基本情報入力シート!Z138)</f>
        <v/>
      </c>
      <c r="R95" s="112" t="str">
        <f>IF(基本情報入力シート!AA138="","",基本情報入力シート!AA138)</f>
        <v/>
      </c>
      <c r="S95" s="113"/>
      <c r="T95" s="114"/>
      <c r="U95" s="136" t="str">
        <f>IF(P95="","",VLOOKUP(P95,【参考】数式用!$A$5:$I$28,MATCH(T95,【参考】数式用!$C$4:$G$4,0)+2,0))</f>
        <v/>
      </c>
      <c r="V95" s="46" t="s">
        <v>121</v>
      </c>
      <c r="W95" s="115"/>
      <c r="X95" s="47" t="s">
        <v>122</v>
      </c>
      <c r="Y95" s="115"/>
      <c r="Z95" s="116" t="s">
        <v>123</v>
      </c>
      <c r="AA95" s="117"/>
      <c r="AB95" s="47" t="s">
        <v>122</v>
      </c>
      <c r="AC95" s="117"/>
      <c r="AD95" s="47" t="s">
        <v>124</v>
      </c>
      <c r="AE95" s="118" t="s">
        <v>125</v>
      </c>
      <c r="AF95" s="119" t="str">
        <f t="shared" si="6"/>
        <v/>
      </c>
      <c r="AG95" s="121" t="s">
        <v>126</v>
      </c>
      <c r="AH95" s="120" t="str">
        <f t="shared" si="5"/>
        <v/>
      </c>
    </row>
    <row r="96" spans="1:34" ht="36.75" customHeight="1" x14ac:dyDescent="0.15">
      <c r="A96" s="108">
        <f t="shared" si="7"/>
        <v>86</v>
      </c>
      <c r="B96" s="1194" t="str">
        <f>IF(基本情報入力シート!C139="","",基本情報入力シート!C139)</f>
        <v/>
      </c>
      <c r="C96" s="1195"/>
      <c r="D96" s="1195"/>
      <c r="E96" s="1195"/>
      <c r="F96" s="1195"/>
      <c r="G96" s="1195"/>
      <c r="H96" s="1195"/>
      <c r="I96" s="1195"/>
      <c r="J96" s="1195"/>
      <c r="K96" s="1196"/>
      <c r="L96" s="109" t="str">
        <f>IF(基本情報入力シート!M139="","",基本情報入力シート!M139)</f>
        <v/>
      </c>
      <c r="M96" s="109" t="str">
        <f>IF(基本情報入力シート!R139="","",基本情報入力シート!R139)</f>
        <v/>
      </c>
      <c r="N96" s="109" t="str">
        <f>IF(基本情報入力シート!W139="","",基本情報入力シート!W139)</f>
        <v/>
      </c>
      <c r="O96" s="108" t="str">
        <f>IF(基本情報入力シート!X139="","",基本情報入力シート!X139)</f>
        <v/>
      </c>
      <c r="P96" s="110" t="str">
        <f>IF(基本情報入力シート!Y139="","",基本情報入力シート!Y139)</f>
        <v/>
      </c>
      <c r="Q96" s="111" t="str">
        <f>IF(基本情報入力シート!Z139="","",基本情報入力シート!Z139)</f>
        <v/>
      </c>
      <c r="R96" s="112" t="str">
        <f>IF(基本情報入力シート!AA139="","",基本情報入力シート!AA139)</f>
        <v/>
      </c>
      <c r="S96" s="113"/>
      <c r="T96" s="114"/>
      <c r="U96" s="136" t="str">
        <f>IF(P96="","",VLOOKUP(P96,【参考】数式用!$A$5:$I$28,MATCH(T96,【参考】数式用!$C$4:$G$4,0)+2,0))</f>
        <v/>
      </c>
      <c r="V96" s="46" t="s">
        <v>121</v>
      </c>
      <c r="W96" s="115"/>
      <c r="X96" s="47" t="s">
        <v>122</v>
      </c>
      <c r="Y96" s="115"/>
      <c r="Z96" s="116" t="s">
        <v>123</v>
      </c>
      <c r="AA96" s="117"/>
      <c r="AB96" s="47" t="s">
        <v>122</v>
      </c>
      <c r="AC96" s="117"/>
      <c r="AD96" s="47" t="s">
        <v>124</v>
      </c>
      <c r="AE96" s="118" t="s">
        <v>125</v>
      </c>
      <c r="AF96" s="119" t="str">
        <f t="shared" si="6"/>
        <v/>
      </c>
      <c r="AG96" s="121" t="s">
        <v>126</v>
      </c>
      <c r="AH96" s="120" t="str">
        <f t="shared" si="5"/>
        <v/>
      </c>
    </row>
    <row r="97" spans="1:34" ht="36.75" customHeight="1" x14ac:dyDescent="0.15">
      <c r="A97" s="108">
        <f t="shared" si="7"/>
        <v>87</v>
      </c>
      <c r="B97" s="1194" t="str">
        <f>IF(基本情報入力シート!C140="","",基本情報入力シート!C140)</f>
        <v/>
      </c>
      <c r="C97" s="1195"/>
      <c r="D97" s="1195"/>
      <c r="E97" s="1195"/>
      <c r="F97" s="1195"/>
      <c r="G97" s="1195"/>
      <c r="H97" s="1195"/>
      <c r="I97" s="1195"/>
      <c r="J97" s="1195"/>
      <c r="K97" s="1196"/>
      <c r="L97" s="109" t="str">
        <f>IF(基本情報入力シート!M140="","",基本情報入力シート!M140)</f>
        <v/>
      </c>
      <c r="M97" s="109" t="str">
        <f>IF(基本情報入力シート!R140="","",基本情報入力シート!R140)</f>
        <v/>
      </c>
      <c r="N97" s="109" t="str">
        <f>IF(基本情報入力シート!W140="","",基本情報入力シート!W140)</f>
        <v/>
      </c>
      <c r="O97" s="108" t="str">
        <f>IF(基本情報入力シート!X140="","",基本情報入力シート!X140)</f>
        <v/>
      </c>
      <c r="P97" s="110" t="str">
        <f>IF(基本情報入力シート!Y140="","",基本情報入力シート!Y140)</f>
        <v/>
      </c>
      <c r="Q97" s="111" t="str">
        <f>IF(基本情報入力シート!Z140="","",基本情報入力シート!Z140)</f>
        <v/>
      </c>
      <c r="R97" s="112" t="str">
        <f>IF(基本情報入力シート!AA140="","",基本情報入力シート!AA140)</f>
        <v/>
      </c>
      <c r="S97" s="113"/>
      <c r="T97" s="114"/>
      <c r="U97" s="136" t="str">
        <f>IF(P97="","",VLOOKUP(P97,【参考】数式用!$A$5:$I$28,MATCH(T97,【参考】数式用!$C$4:$G$4,0)+2,0))</f>
        <v/>
      </c>
      <c r="V97" s="46" t="s">
        <v>121</v>
      </c>
      <c r="W97" s="115"/>
      <c r="X97" s="47" t="s">
        <v>122</v>
      </c>
      <c r="Y97" s="115"/>
      <c r="Z97" s="116" t="s">
        <v>123</v>
      </c>
      <c r="AA97" s="117"/>
      <c r="AB97" s="47" t="s">
        <v>122</v>
      </c>
      <c r="AC97" s="117"/>
      <c r="AD97" s="47" t="s">
        <v>124</v>
      </c>
      <c r="AE97" s="118" t="s">
        <v>125</v>
      </c>
      <c r="AF97" s="119" t="str">
        <f t="shared" si="6"/>
        <v/>
      </c>
      <c r="AG97" s="121" t="s">
        <v>126</v>
      </c>
      <c r="AH97" s="120" t="str">
        <f t="shared" si="5"/>
        <v/>
      </c>
    </row>
    <row r="98" spans="1:34" ht="36.75" customHeight="1" x14ac:dyDescent="0.15">
      <c r="A98" s="108">
        <f t="shared" si="7"/>
        <v>88</v>
      </c>
      <c r="B98" s="1194" t="str">
        <f>IF(基本情報入力シート!C141="","",基本情報入力シート!C141)</f>
        <v/>
      </c>
      <c r="C98" s="1195"/>
      <c r="D98" s="1195"/>
      <c r="E98" s="1195"/>
      <c r="F98" s="1195"/>
      <c r="G98" s="1195"/>
      <c r="H98" s="1195"/>
      <c r="I98" s="1195"/>
      <c r="J98" s="1195"/>
      <c r="K98" s="1196"/>
      <c r="L98" s="109" t="str">
        <f>IF(基本情報入力シート!M141="","",基本情報入力シート!M141)</f>
        <v/>
      </c>
      <c r="M98" s="109" t="str">
        <f>IF(基本情報入力シート!R141="","",基本情報入力シート!R141)</f>
        <v/>
      </c>
      <c r="N98" s="109" t="str">
        <f>IF(基本情報入力シート!W141="","",基本情報入力シート!W141)</f>
        <v/>
      </c>
      <c r="O98" s="108" t="str">
        <f>IF(基本情報入力シート!X141="","",基本情報入力シート!X141)</f>
        <v/>
      </c>
      <c r="P98" s="110" t="str">
        <f>IF(基本情報入力シート!Y141="","",基本情報入力シート!Y141)</f>
        <v/>
      </c>
      <c r="Q98" s="111" t="str">
        <f>IF(基本情報入力シート!Z141="","",基本情報入力シート!Z141)</f>
        <v/>
      </c>
      <c r="R98" s="112" t="str">
        <f>IF(基本情報入力シート!AA141="","",基本情報入力シート!AA141)</f>
        <v/>
      </c>
      <c r="S98" s="113"/>
      <c r="T98" s="114"/>
      <c r="U98" s="136" t="str">
        <f>IF(P98="","",VLOOKUP(P98,【参考】数式用!$A$5:$I$28,MATCH(T98,【参考】数式用!$C$4:$G$4,0)+2,0))</f>
        <v/>
      </c>
      <c r="V98" s="46" t="s">
        <v>121</v>
      </c>
      <c r="W98" s="115"/>
      <c r="X98" s="47" t="s">
        <v>122</v>
      </c>
      <c r="Y98" s="115"/>
      <c r="Z98" s="116" t="s">
        <v>123</v>
      </c>
      <c r="AA98" s="117"/>
      <c r="AB98" s="47" t="s">
        <v>122</v>
      </c>
      <c r="AC98" s="117"/>
      <c r="AD98" s="47" t="s">
        <v>124</v>
      </c>
      <c r="AE98" s="118" t="s">
        <v>125</v>
      </c>
      <c r="AF98" s="119" t="str">
        <f t="shared" si="6"/>
        <v/>
      </c>
      <c r="AG98" s="121" t="s">
        <v>126</v>
      </c>
      <c r="AH98" s="120" t="str">
        <f t="shared" si="5"/>
        <v/>
      </c>
    </row>
    <row r="99" spans="1:34" ht="36.75" customHeight="1" x14ac:dyDescent="0.15">
      <c r="A99" s="108">
        <f t="shared" si="7"/>
        <v>89</v>
      </c>
      <c r="B99" s="1194" t="str">
        <f>IF(基本情報入力シート!C142="","",基本情報入力シート!C142)</f>
        <v/>
      </c>
      <c r="C99" s="1195"/>
      <c r="D99" s="1195"/>
      <c r="E99" s="1195"/>
      <c r="F99" s="1195"/>
      <c r="G99" s="1195"/>
      <c r="H99" s="1195"/>
      <c r="I99" s="1195"/>
      <c r="J99" s="1195"/>
      <c r="K99" s="1196"/>
      <c r="L99" s="109" t="str">
        <f>IF(基本情報入力シート!M142="","",基本情報入力シート!M142)</f>
        <v/>
      </c>
      <c r="M99" s="109" t="str">
        <f>IF(基本情報入力シート!R142="","",基本情報入力シート!R142)</f>
        <v/>
      </c>
      <c r="N99" s="109" t="str">
        <f>IF(基本情報入力シート!W142="","",基本情報入力シート!W142)</f>
        <v/>
      </c>
      <c r="O99" s="108" t="str">
        <f>IF(基本情報入力シート!X142="","",基本情報入力シート!X142)</f>
        <v/>
      </c>
      <c r="P99" s="110" t="str">
        <f>IF(基本情報入力シート!Y142="","",基本情報入力シート!Y142)</f>
        <v/>
      </c>
      <c r="Q99" s="111" t="str">
        <f>IF(基本情報入力シート!Z142="","",基本情報入力シート!Z142)</f>
        <v/>
      </c>
      <c r="R99" s="112" t="str">
        <f>IF(基本情報入力シート!AA142="","",基本情報入力シート!AA142)</f>
        <v/>
      </c>
      <c r="S99" s="113"/>
      <c r="T99" s="114"/>
      <c r="U99" s="136" t="str">
        <f>IF(P99="","",VLOOKUP(P99,【参考】数式用!$A$5:$I$28,MATCH(T99,【参考】数式用!$C$4:$G$4,0)+2,0))</f>
        <v/>
      </c>
      <c r="V99" s="46" t="s">
        <v>121</v>
      </c>
      <c r="W99" s="115"/>
      <c r="X99" s="47" t="s">
        <v>122</v>
      </c>
      <c r="Y99" s="115"/>
      <c r="Z99" s="116" t="s">
        <v>123</v>
      </c>
      <c r="AA99" s="117"/>
      <c r="AB99" s="47" t="s">
        <v>122</v>
      </c>
      <c r="AC99" s="117"/>
      <c r="AD99" s="47" t="s">
        <v>124</v>
      </c>
      <c r="AE99" s="118" t="s">
        <v>125</v>
      </c>
      <c r="AF99" s="119" t="str">
        <f t="shared" si="6"/>
        <v/>
      </c>
      <c r="AG99" s="121" t="s">
        <v>126</v>
      </c>
      <c r="AH99" s="120" t="str">
        <f t="shared" si="5"/>
        <v/>
      </c>
    </row>
    <row r="100" spans="1:34" ht="36.75" customHeight="1" x14ac:dyDescent="0.15">
      <c r="A100" s="108">
        <f t="shared" si="7"/>
        <v>90</v>
      </c>
      <c r="B100" s="1194" t="str">
        <f>IF(基本情報入力シート!C143="","",基本情報入力シート!C143)</f>
        <v/>
      </c>
      <c r="C100" s="1195"/>
      <c r="D100" s="1195"/>
      <c r="E100" s="1195"/>
      <c r="F100" s="1195"/>
      <c r="G100" s="1195"/>
      <c r="H100" s="1195"/>
      <c r="I100" s="1195"/>
      <c r="J100" s="1195"/>
      <c r="K100" s="1196"/>
      <c r="L100" s="109" t="str">
        <f>IF(基本情報入力シート!M143="","",基本情報入力シート!M143)</f>
        <v/>
      </c>
      <c r="M100" s="109" t="str">
        <f>IF(基本情報入力シート!R143="","",基本情報入力シート!R143)</f>
        <v/>
      </c>
      <c r="N100" s="109" t="str">
        <f>IF(基本情報入力シート!W143="","",基本情報入力シート!W143)</f>
        <v/>
      </c>
      <c r="O100" s="108" t="str">
        <f>IF(基本情報入力シート!X143="","",基本情報入力シート!X143)</f>
        <v/>
      </c>
      <c r="P100" s="110" t="str">
        <f>IF(基本情報入力シート!Y143="","",基本情報入力シート!Y143)</f>
        <v/>
      </c>
      <c r="Q100" s="111" t="str">
        <f>IF(基本情報入力シート!Z143="","",基本情報入力シート!Z143)</f>
        <v/>
      </c>
      <c r="R100" s="112" t="str">
        <f>IF(基本情報入力シート!AA143="","",基本情報入力シート!AA143)</f>
        <v/>
      </c>
      <c r="S100" s="113"/>
      <c r="T100" s="114"/>
      <c r="U100" s="136" t="str">
        <f>IF(P100="","",VLOOKUP(P100,【参考】数式用!$A$5:$I$28,MATCH(T100,【参考】数式用!$C$4:$G$4,0)+2,0))</f>
        <v/>
      </c>
      <c r="V100" s="46" t="s">
        <v>121</v>
      </c>
      <c r="W100" s="115"/>
      <c r="X100" s="47" t="s">
        <v>122</v>
      </c>
      <c r="Y100" s="115"/>
      <c r="Z100" s="116" t="s">
        <v>123</v>
      </c>
      <c r="AA100" s="117"/>
      <c r="AB100" s="47" t="s">
        <v>122</v>
      </c>
      <c r="AC100" s="117"/>
      <c r="AD100" s="47" t="s">
        <v>124</v>
      </c>
      <c r="AE100" s="118" t="s">
        <v>125</v>
      </c>
      <c r="AF100" s="119" t="str">
        <f t="shared" si="6"/>
        <v/>
      </c>
      <c r="AG100" s="121" t="s">
        <v>126</v>
      </c>
      <c r="AH100" s="120" t="str">
        <f t="shared" si="5"/>
        <v/>
      </c>
    </row>
    <row r="101" spans="1:34" ht="36.75" customHeight="1" x14ac:dyDescent="0.15">
      <c r="A101" s="108">
        <f t="shared" si="7"/>
        <v>91</v>
      </c>
      <c r="B101" s="1194" t="str">
        <f>IF(基本情報入力シート!C144="","",基本情報入力シート!C144)</f>
        <v/>
      </c>
      <c r="C101" s="1195"/>
      <c r="D101" s="1195"/>
      <c r="E101" s="1195"/>
      <c r="F101" s="1195"/>
      <c r="G101" s="1195"/>
      <c r="H101" s="1195"/>
      <c r="I101" s="1195"/>
      <c r="J101" s="1195"/>
      <c r="K101" s="1196"/>
      <c r="L101" s="109" t="str">
        <f>IF(基本情報入力シート!M144="","",基本情報入力シート!M144)</f>
        <v/>
      </c>
      <c r="M101" s="109" t="str">
        <f>IF(基本情報入力シート!R144="","",基本情報入力シート!R144)</f>
        <v/>
      </c>
      <c r="N101" s="109" t="str">
        <f>IF(基本情報入力シート!W144="","",基本情報入力シート!W144)</f>
        <v/>
      </c>
      <c r="O101" s="108" t="str">
        <f>IF(基本情報入力シート!X144="","",基本情報入力シート!X144)</f>
        <v/>
      </c>
      <c r="P101" s="110" t="str">
        <f>IF(基本情報入力シート!Y144="","",基本情報入力シート!Y144)</f>
        <v/>
      </c>
      <c r="Q101" s="111" t="str">
        <f>IF(基本情報入力シート!Z144="","",基本情報入力シート!Z144)</f>
        <v/>
      </c>
      <c r="R101" s="112" t="str">
        <f>IF(基本情報入力シート!AA144="","",基本情報入力シート!AA144)</f>
        <v/>
      </c>
      <c r="S101" s="113"/>
      <c r="T101" s="114"/>
      <c r="U101" s="136" t="str">
        <f>IF(P101="","",VLOOKUP(P101,【参考】数式用!$A$5:$I$28,MATCH(T101,【参考】数式用!$C$4:$G$4,0)+2,0))</f>
        <v/>
      </c>
      <c r="V101" s="46" t="s">
        <v>121</v>
      </c>
      <c r="W101" s="115"/>
      <c r="X101" s="47" t="s">
        <v>122</v>
      </c>
      <c r="Y101" s="115"/>
      <c r="Z101" s="116" t="s">
        <v>123</v>
      </c>
      <c r="AA101" s="117"/>
      <c r="AB101" s="47" t="s">
        <v>122</v>
      </c>
      <c r="AC101" s="117"/>
      <c r="AD101" s="47" t="s">
        <v>124</v>
      </c>
      <c r="AE101" s="118" t="s">
        <v>125</v>
      </c>
      <c r="AF101" s="119" t="str">
        <f t="shared" si="6"/>
        <v/>
      </c>
      <c r="AG101" s="121" t="s">
        <v>126</v>
      </c>
      <c r="AH101" s="120" t="str">
        <f t="shared" si="5"/>
        <v/>
      </c>
    </row>
    <row r="102" spans="1:34" ht="36.75" customHeight="1" x14ac:dyDescent="0.15">
      <c r="A102" s="108">
        <f t="shared" si="7"/>
        <v>92</v>
      </c>
      <c r="B102" s="1194" t="str">
        <f>IF(基本情報入力シート!C145="","",基本情報入力シート!C145)</f>
        <v/>
      </c>
      <c r="C102" s="1195"/>
      <c r="D102" s="1195"/>
      <c r="E102" s="1195"/>
      <c r="F102" s="1195"/>
      <c r="G102" s="1195"/>
      <c r="H102" s="1195"/>
      <c r="I102" s="1195"/>
      <c r="J102" s="1195"/>
      <c r="K102" s="1196"/>
      <c r="L102" s="109" t="str">
        <f>IF(基本情報入力シート!M145="","",基本情報入力シート!M145)</f>
        <v/>
      </c>
      <c r="M102" s="109" t="str">
        <f>IF(基本情報入力シート!R145="","",基本情報入力シート!R145)</f>
        <v/>
      </c>
      <c r="N102" s="109" t="str">
        <f>IF(基本情報入力シート!W145="","",基本情報入力シート!W145)</f>
        <v/>
      </c>
      <c r="O102" s="108" t="str">
        <f>IF(基本情報入力シート!X145="","",基本情報入力シート!X145)</f>
        <v/>
      </c>
      <c r="P102" s="110" t="str">
        <f>IF(基本情報入力シート!Y145="","",基本情報入力シート!Y145)</f>
        <v/>
      </c>
      <c r="Q102" s="111" t="str">
        <f>IF(基本情報入力シート!Z145="","",基本情報入力シート!Z145)</f>
        <v/>
      </c>
      <c r="R102" s="112" t="str">
        <f>IF(基本情報入力シート!AA145="","",基本情報入力シート!AA145)</f>
        <v/>
      </c>
      <c r="S102" s="113"/>
      <c r="T102" s="114"/>
      <c r="U102" s="136" t="str">
        <f>IF(P102="","",VLOOKUP(P102,【参考】数式用!$A$5:$I$28,MATCH(T102,【参考】数式用!$C$4:$G$4,0)+2,0))</f>
        <v/>
      </c>
      <c r="V102" s="46" t="s">
        <v>121</v>
      </c>
      <c r="W102" s="115"/>
      <c r="X102" s="47" t="s">
        <v>122</v>
      </c>
      <c r="Y102" s="115"/>
      <c r="Z102" s="116" t="s">
        <v>123</v>
      </c>
      <c r="AA102" s="117"/>
      <c r="AB102" s="47" t="s">
        <v>122</v>
      </c>
      <c r="AC102" s="117"/>
      <c r="AD102" s="47" t="s">
        <v>124</v>
      </c>
      <c r="AE102" s="118" t="s">
        <v>125</v>
      </c>
      <c r="AF102" s="119" t="str">
        <f t="shared" si="6"/>
        <v/>
      </c>
      <c r="AG102" s="121" t="s">
        <v>126</v>
      </c>
      <c r="AH102" s="120" t="str">
        <f t="shared" si="5"/>
        <v/>
      </c>
    </row>
    <row r="103" spans="1:34" ht="36.75" customHeight="1" x14ac:dyDescent="0.15">
      <c r="A103" s="108">
        <f t="shared" si="7"/>
        <v>93</v>
      </c>
      <c r="B103" s="1194" t="str">
        <f>IF(基本情報入力シート!C146="","",基本情報入力シート!C146)</f>
        <v/>
      </c>
      <c r="C103" s="1195"/>
      <c r="D103" s="1195"/>
      <c r="E103" s="1195"/>
      <c r="F103" s="1195"/>
      <c r="G103" s="1195"/>
      <c r="H103" s="1195"/>
      <c r="I103" s="1195"/>
      <c r="J103" s="1195"/>
      <c r="K103" s="1196"/>
      <c r="L103" s="109" t="str">
        <f>IF(基本情報入力シート!M146="","",基本情報入力シート!M146)</f>
        <v/>
      </c>
      <c r="M103" s="109" t="str">
        <f>IF(基本情報入力シート!R146="","",基本情報入力シート!R146)</f>
        <v/>
      </c>
      <c r="N103" s="109" t="str">
        <f>IF(基本情報入力シート!W146="","",基本情報入力シート!W146)</f>
        <v/>
      </c>
      <c r="O103" s="108" t="str">
        <f>IF(基本情報入力シート!X146="","",基本情報入力シート!X146)</f>
        <v/>
      </c>
      <c r="P103" s="110" t="str">
        <f>IF(基本情報入力シート!Y146="","",基本情報入力シート!Y146)</f>
        <v/>
      </c>
      <c r="Q103" s="111" t="str">
        <f>IF(基本情報入力シート!Z146="","",基本情報入力シート!Z146)</f>
        <v/>
      </c>
      <c r="R103" s="112" t="str">
        <f>IF(基本情報入力シート!AA146="","",基本情報入力シート!AA146)</f>
        <v/>
      </c>
      <c r="S103" s="113"/>
      <c r="T103" s="114"/>
      <c r="U103" s="136" t="str">
        <f>IF(P103="","",VLOOKUP(P103,【参考】数式用!$A$5:$I$28,MATCH(T103,【参考】数式用!$C$4:$G$4,0)+2,0))</f>
        <v/>
      </c>
      <c r="V103" s="46" t="s">
        <v>121</v>
      </c>
      <c r="W103" s="115"/>
      <c r="X103" s="47" t="s">
        <v>122</v>
      </c>
      <c r="Y103" s="115"/>
      <c r="Z103" s="116" t="s">
        <v>123</v>
      </c>
      <c r="AA103" s="117"/>
      <c r="AB103" s="47" t="s">
        <v>122</v>
      </c>
      <c r="AC103" s="117"/>
      <c r="AD103" s="47" t="s">
        <v>124</v>
      </c>
      <c r="AE103" s="118" t="s">
        <v>125</v>
      </c>
      <c r="AF103" s="119" t="str">
        <f t="shared" si="6"/>
        <v/>
      </c>
      <c r="AG103" s="121" t="s">
        <v>126</v>
      </c>
      <c r="AH103" s="120" t="str">
        <f t="shared" si="5"/>
        <v/>
      </c>
    </row>
    <row r="104" spans="1:34" ht="36.75" customHeight="1" x14ac:dyDescent="0.15">
      <c r="A104" s="108">
        <f t="shared" si="7"/>
        <v>94</v>
      </c>
      <c r="B104" s="1194" t="str">
        <f>IF(基本情報入力シート!C147="","",基本情報入力シート!C147)</f>
        <v/>
      </c>
      <c r="C104" s="1195"/>
      <c r="D104" s="1195"/>
      <c r="E104" s="1195"/>
      <c r="F104" s="1195"/>
      <c r="G104" s="1195"/>
      <c r="H104" s="1195"/>
      <c r="I104" s="1195"/>
      <c r="J104" s="1195"/>
      <c r="K104" s="1196"/>
      <c r="L104" s="109" t="str">
        <f>IF(基本情報入力シート!M147="","",基本情報入力シート!M147)</f>
        <v/>
      </c>
      <c r="M104" s="109" t="str">
        <f>IF(基本情報入力シート!R147="","",基本情報入力シート!R147)</f>
        <v/>
      </c>
      <c r="N104" s="109" t="str">
        <f>IF(基本情報入力シート!W147="","",基本情報入力シート!W147)</f>
        <v/>
      </c>
      <c r="O104" s="108" t="str">
        <f>IF(基本情報入力シート!X147="","",基本情報入力シート!X147)</f>
        <v/>
      </c>
      <c r="P104" s="110" t="str">
        <f>IF(基本情報入力シート!Y147="","",基本情報入力シート!Y147)</f>
        <v/>
      </c>
      <c r="Q104" s="111" t="str">
        <f>IF(基本情報入力シート!Z147="","",基本情報入力シート!Z147)</f>
        <v/>
      </c>
      <c r="R104" s="112" t="str">
        <f>IF(基本情報入力シート!AA147="","",基本情報入力シート!AA147)</f>
        <v/>
      </c>
      <c r="S104" s="113"/>
      <c r="T104" s="114"/>
      <c r="U104" s="136" t="str">
        <f>IF(P104="","",VLOOKUP(P104,【参考】数式用!$A$5:$I$28,MATCH(T104,【参考】数式用!$C$4:$G$4,0)+2,0))</f>
        <v/>
      </c>
      <c r="V104" s="46" t="s">
        <v>121</v>
      </c>
      <c r="W104" s="115"/>
      <c r="X104" s="47" t="s">
        <v>122</v>
      </c>
      <c r="Y104" s="115"/>
      <c r="Z104" s="116" t="s">
        <v>123</v>
      </c>
      <c r="AA104" s="117"/>
      <c r="AB104" s="47" t="s">
        <v>122</v>
      </c>
      <c r="AC104" s="117"/>
      <c r="AD104" s="47" t="s">
        <v>124</v>
      </c>
      <c r="AE104" s="118" t="s">
        <v>125</v>
      </c>
      <c r="AF104" s="119" t="str">
        <f t="shared" si="6"/>
        <v/>
      </c>
      <c r="AG104" s="121" t="s">
        <v>126</v>
      </c>
      <c r="AH104" s="120" t="str">
        <f t="shared" si="5"/>
        <v/>
      </c>
    </row>
    <row r="105" spans="1:34" ht="36.75" customHeight="1" x14ac:dyDescent="0.15">
      <c r="A105" s="108">
        <f t="shared" si="7"/>
        <v>95</v>
      </c>
      <c r="B105" s="1194" t="str">
        <f>IF(基本情報入力シート!C148="","",基本情報入力シート!C148)</f>
        <v/>
      </c>
      <c r="C105" s="1195"/>
      <c r="D105" s="1195"/>
      <c r="E105" s="1195"/>
      <c r="F105" s="1195"/>
      <c r="G105" s="1195"/>
      <c r="H105" s="1195"/>
      <c r="I105" s="1195"/>
      <c r="J105" s="1195"/>
      <c r="K105" s="1196"/>
      <c r="L105" s="109" t="str">
        <f>IF(基本情報入力シート!M148="","",基本情報入力シート!M148)</f>
        <v/>
      </c>
      <c r="M105" s="109" t="str">
        <f>IF(基本情報入力シート!R148="","",基本情報入力シート!R148)</f>
        <v/>
      </c>
      <c r="N105" s="109" t="str">
        <f>IF(基本情報入力シート!W148="","",基本情報入力シート!W148)</f>
        <v/>
      </c>
      <c r="O105" s="108" t="str">
        <f>IF(基本情報入力シート!X148="","",基本情報入力シート!X148)</f>
        <v/>
      </c>
      <c r="P105" s="110" t="str">
        <f>IF(基本情報入力シート!Y148="","",基本情報入力シート!Y148)</f>
        <v/>
      </c>
      <c r="Q105" s="111" t="str">
        <f>IF(基本情報入力シート!Z148="","",基本情報入力シート!Z148)</f>
        <v/>
      </c>
      <c r="R105" s="112" t="str">
        <f>IF(基本情報入力シート!AA148="","",基本情報入力シート!AA148)</f>
        <v/>
      </c>
      <c r="S105" s="113"/>
      <c r="T105" s="114"/>
      <c r="U105" s="136" t="str">
        <f>IF(P105="","",VLOOKUP(P105,【参考】数式用!$A$5:$I$28,MATCH(T105,【参考】数式用!$C$4:$G$4,0)+2,0))</f>
        <v/>
      </c>
      <c r="V105" s="46" t="s">
        <v>121</v>
      </c>
      <c r="W105" s="115"/>
      <c r="X105" s="47" t="s">
        <v>122</v>
      </c>
      <c r="Y105" s="115"/>
      <c r="Z105" s="116" t="s">
        <v>123</v>
      </c>
      <c r="AA105" s="117"/>
      <c r="AB105" s="47" t="s">
        <v>122</v>
      </c>
      <c r="AC105" s="117"/>
      <c r="AD105" s="47" t="s">
        <v>124</v>
      </c>
      <c r="AE105" s="118" t="s">
        <v>125</v>
      </c>
      <c r="AF105" s="119" t="str">
        <f t="shared" si="6"/>
        <v/>
      </c>
      <c r="AG105" s="121" t="s">
        <v>126</v>
      </c>
      <c r="AH105" s="120" t="str">
        <f t="shared" si="5"/>
        <v/>
      </c>
    </row>
    <row r="106" spans="1:34" ht="36.75" customHeight="1" x14ac:dyDescent="0.15">
      <c r="A106" s="108">
        <f t="shared" si="7"/>
        <v>96</v>
      </c>
      <c r="B106" s="1194" t="str">
        <f>IF(基本情報入力シート!C149="","",基本情報入力シート!C149)</f>
        <v/>
      </c>
      <c r="C106" s="1195"/>
      <c r="D106" s="1195"/>
      <c r="E106" s="1195"/>
      <c r="F106" s="1195"/>
      <c r="G106" s="1195"/>
      <c r="H106" s="1195"/>
      <c r="I106" s="1195"/>
      <c r="J106" s="1195"/>
      <c r="K106" s="1196"/>
      <c r="L106" s="109" t="str">
        <f>IF(基本情報入力シート!M149="","",基本情報入力シート!M149)</f>
        <v/>
      </c>
      <c r="M106" s="109" t="str">
        <f>IF(基本情報入力シート!R149="","",基本情報入力シート!R149)</f>
        <v/>
      </c>
      <c r="N106" s="109" t="str">
        <f>IF(基本情報入力シート!W149="","",基本情報入力シート!W149)</f>
        <v/>
      </c>
      <c r="O106" s="108" t="str">
        <f>IF(基本情報入力シート!X149="","",基本情報入力シート!X149)</f>
        <v/>
      </c>
      <c r="P106" s="110" t="str">
        <f>IF(基本情報入力シート!Y149="","",基本情報入力シート!Y149)</f>
        <v/>
      </c>
      <c r="Q106" s="111" t="str">
        <f>IF(基本情報入力シート!Z149="","",基本情報入力シート!Z149)</f>
        <v/>
      </c>
      <c r="R106" s="112" t="str">
        <f>IF(基本情報入力シート!AA149="","",基本情報入力シート!AA149)</f>
        <v/>
      </c>
      <c r="S106" s="113"/>
      <c r="T106" s="114"/>
      <c r="U106" s="136" t="str">
        <f>IF(P106="","",VLOOKUP(P106,【参考】数式用!$A$5:$I$28,MATCH(T106,【参考】数式用!$C$4:$G$4,0)+2,0))</f>
        <v/>
      </c>
      <c r="V106" s="46" t="s">
        <v>121</v>
      </c>
      <c r="W106" s="115"/>
      <c r="X106" s="47" t="s">
        <v>122</v>
      </c>
      <c r="Y106" s="115"/>
      <c r="Z106" s="116" t="s">
        <v>123</v>
      </c>
      <c r="AA106" s="117"/>
      <c r="AB106" s="47" t="s">
        <v>122</v>
      </c>
      <c r="AC106" s="117"/>
      <c r="AD106" s="47" t="s">
        <v>124</v>
      </c>
      <c r="AE106" s="118" t="s">
        <v>125</v>
      </c>
      <c r="AF106" s="119" t="str">
        <f t="shared" si="6"/>
        <v/>
      </c>
      <c r="AG106" s="121" t="s">
        <v>126</v>
      </c>
      <c r="AH106" s="120" t="str">
        <f t="shared" si="5"/>
        <v/>
      </c>
    </row>
    <row r="107" spans="1:34" ht="36.75" customHeight="1" x14ac:dyDescent="0.15">
      <c r="A107" s="108">
        <f t="shared" si="7"/>
        <v>97</v>
      </c>
      <c r="B107" s="1194" t="str">
        <f>IF(基本情報入力シート!C150="","",基本情報入力シート!C150)</f>
        <v/>
      </c>
      <c r="C107" s="1195"/>
      <c r="D107" s="1195"/>
      <c r="E107" s="1195"/>
      <c r="F107" s="1195"/>
      <c r="G107" s="1195"/>
      <c r="H107" s="1195"/>
      <c r="I107" s="1195"/>
      <c r="J107" s="1195"/>
      <c r="K107" s="1196"/>
      <c r="L107" s="109" t="str">
        <f>IF(基本情報入力シート!M150="","",基本情報入力シート!M150)</f>
        <v/>
      </c>
      <c r="M107" s="109" t="str">
        <f>IF(基本情報入力シート!R150="","",基本情報入力シート!R150)</f>
        <v/>
      </c>
      <c r="N107" s="109" t="str">
        <f>IF(基本情報入力シート!W150="","",基本情報入力シート!W150)</f>
        <v/>
      </c>
      <c r="O107" s="108" t="str">
        <f>IF(基本情報入力シート!X150="","",基本情報入力シート!X150)</f>
        <v/>
      </c>
      <c r="P107" s="110" t="str">
        <f>IF(基本情報入力シート!Y150="","",基本情報入力シート!Y150)</f>
        <v/>
      </c>
      <c r="Q107" s="111" t="str">
        <f>IF(基本情報入力シート!Z150="","",基本情報入力シート!Z150)</f>
        <v/>
      </c>
      <c r="R107" s="112" t="str">
        <f>IF(基本情報入力シート!AA150="","",基本情報入力シート!AA150)</f>
        <v/>
      </c>
      <c r="S107" s="113"/>
      <c r="T107" s="114"/>
      <c r="U107" s="136" t="str">
        <f>IF(P107="","",VLOOKUP(P107,【参考】数式用!$A$5:$I$28,MATCH(T107,【参考】数式用!$C$4:$G$4,0)+2,0))</f>
        <v/>
      </c>
      <c r="V107" s="46" t="s">
        <v>121</v>
      </c>
      <c r="W107" s="115"/>
      <c r="X107" s="47" t="s">
        <v>122</v>
      </c>
      <c r="Y107" s="115"/>
      <c r="Z107" s="116" t="s">
        <v>123</v>
      </c>
      <c r="AA107" s="117"/>
      <c r="AB107" s="47" t="s">
        <v>122</v>
      </c>
      <c r="AC107" s="117"/>
      <c r="AD107" s="47" t="s">
        <v>124</v>
      </c>
      <c r="AE107" s="118" t="s">
        <v>125</v>
      </c>
      <c r="AF107" s="119" t="str">
        <f t="shared" si="6"/>
        <v/>
      </c>
      <c r="AG107" s="121" t="s">
        <v>126</v>
      </c>
      <c r="AH107" s="120" t="str">
        <f t="shared" si="5"/>
        <v/>
      </c>
    </row>
    <row r="108" spans="1:34" ht="36.75" customHeight="1" x14ac:dyDescent="0.15">
      <c r="A108" s="108">
        <f t="shared" si="7"/>
        <v>98</v>
      </c>
      <c r="B108" s="1194" t="str">
        <f>IF(基本情報入力シート!C151="","",基本情報入力シート!C151)</f>
        <v/>
      </c>
      <c r="C108" s="1195"/>
      <c r="D108" s="1195"/>
      <c r="E108" s="1195"/>
      <c r="F108" s="1195"/>
      <c r="G108" s="1195"/>
      <c r="H108" s="1195"/>
      <c r="I108" s="1195"/>
      <c r="J108" s="1195"/>
      <c r="K108" s="1196"/>
      <c r="L108" s="109" t="str">
        <f>IF(基本情報入力シート!M151="","",基本情報入力シート!M151)</f>
        <v/>
      </c>
      <c r="M108" s="109" t="str">
        <f>IF(基本情報入力シート!R151="","",基本情報入力シート!R151)</f>
        <v/>
      </c>
      <c r="N108" s="109" t="str">
        <f>IF(基本情報入力シート!W151="","",基本情報入力シート!W151)</f>
        <v/>
      </c>
      <c r="O108" s="108" t="str">
        <f>IF(基本情報入力シート!X151="","",基本情報入力シート!X151)</f>
        <v/>
      </c>
      <c r="P108" s="110" t="str">
        <f>IF(基本情報入力シート!Y151="","",基本情報入力シート!Y151)</f>
        <v/>
      </c>
      <c r="Q108" s="111" t="str">
        <f>IF(基本情報入力シート!Z151="","",基本情報入力シート!Z151)</f>
        <v/>
      </c>
      <c r="R108" s="112" t="str">
        <f>IF(基本情報入力シート!AA151="","",基本情報入力シート!AA151)</f>
        <v/>
      </c>
      <c r="S108" s="113"/>
      <c r="T108" s="114"/>
      <c r="U108" s="136" t="str">
        <f>IF(P108="","",VLOOKUP(P108,【参考】数式用!$A$5:$I$28,MATCH(T108,【参考】数式用!$C$4:$G$4,0)+2,0))</f>
        <v/>
      </c>
      <c r="V108" s="46" t="s">
        <v>121</v>
      </c>
      <c r="W108" s="115"/>
      <c r="X108" s="47" t="s">
        <v>122</v>
      </c>
      <c r="Y108" s="115"/>
      <c r="Z108" s="116" t="s">
        <v>123</v>
      </c>
      <c r="AA108" s="117"/>
      <c r="AB108" s="47" t="s">
        <v>122</v>
      </c>
      <c r="AC108" s="117"/>
      <c r="AD108" s="47" t="s">
        <v>124</v>
      </c>
      <c r="AE108" s="118" t="s">
        <v>125</v>
      </c>
      <c r="AF108" s="119" t="str">
        <f t="shared" si="6"/>
        <v/>
      </c>
      <c r="AG108" s="121" t="s">
        <v>126</v>
      </c>
      <c r="AH108" s="120" t="str">
        <f t="shared" si="5"/>
        <v/>
      </c>
    </row>
    <row r="109" spans="1:34" ht="36.75" customHeight="1" x14ac:dyDescent="0.15">
      <c r="A109" s="108">
        <f t="shared" si="7"/>
        <v>99</v>
      </c>
      <c r="B109" s="1194" t="str">
        <f>IF(基本情報入力シート!C152="","",基本情報入力シート!C152)</f>
        <v/>
      </c>
      <c r="C109" s="1195"/>
      <c r="D109" s="1195"/>
      <c r="E109" s="1195"/>
      <c r="F109" s="1195"/>
      <c r="G109" s="1195"/>
      <c r="H109" s="1195"/>
      <c r="I109" s="1195"/>
      <c r="J109" s="1195"/>
      <c r="K109" s="1196"/>
      <c r="L109" s="109" t="str">
        <f>IF(基本情報入力シート!M152="","",基本情報入力シート!M152)</f>
        <v/>
      </c>
      <c r="M109" s="109" t="str">
        <f>IF(基本情報入力シート!R152="","",基本情報入力シート!R152)</f>
        <v/>
      </c>
      <c r="N109" s="109" t="str">
        <f>IF(基本情報入力シート!W152="","",基本情報入力シート!W152)</f>
        <v/>
      </c>
      <c r="O109" s="108" t="str">
        <f>IF(基本情報入力シート!X152="","",基本情報入力シート!X152)</f>
        <v/>
      </c>
      <c r="P109" s="110" t="str">
        <f>IF(基本情報入力シート!Y152="","",基本情報入力シート!Y152)</f>
        <v/>
      </c>
      <c r="Q109" s="111" t="str">
        <f>IF(基本情報入力シート!Z152="","",基本情報入力シート!Z152)</f>
        <v/>
      </c>
      <c r="R109" s="112" t="str">
        <f>IF(基本情報入力シート!AA152="","",基本情報入力シート!AA152)</f>
        <v/>
      </c>
      <c r="S109" s="113"/>
      <c r="T109" s="114"/>
      <c r="U109" s="136" t="str">
        <f>IF(P109="","",VLOOKUP(P109,【参考】数式用!$A$5:$I$28,MATCH(T109,【参考】数式用!$C$4:$G$4,0)+2,0))</f>
        <v/>
      </c>
      <c r="V109" s="46" t="s">
        <v>121</v>
      </c>
      <c r="W109" s="115"/>
      <c r="X109" s="47" t="s">
        <v>122</v>
      </c>
      <c r="Y109" s="115"/>
      <c r="Z109" s="116" t="s">
        <v>123</v>
      </c>
      <c r="AA109" s="117"/>
      <c r="AB109" s="47" t="s">
        <v>122</v>
      </c>
      <c r="AC109" s="117"/>
      <c r="AD109" s="47" t="s">
        <v>124</v>
      </c>
      <c r="AE109" s="118" t="s">
        <v>125</v>
      </c>
      <c r="AF109" s="119" t="str">
        <f t="shared" si="6"/>
        <v/>
      </c>
      <c r="AG109" s="121" t="s">
        <v>126</v>
      </c>
      <c r="AH109" s="120" t="str">
        <f t="shared" si="5"/>
        <v/>
      </c>
    </row>
    <row r="110" spans="1:34" ht="36.75" customHeight="1" thickBot="1" x14ac:dyDescent="0.2">
      <c r="A110" s="122">
        <f t="shared" si="7"/>
        <v>100</v>
      </c>
      <c r="B110" s="1194" t="str">
        <f>IF(基本情報入力シート!C153="","",基本情報入力シート!C153)</f>
        <v/>
      </c>
      <c r="C110" s="1195"/>
      <c r="D110" s="1195"/>
      <c r="E110" s="1195"/>
      <c r="F110" s="1195"/>
      <c r="G110" s="1195"/>
      <c r="H110" s="1195"/>
      <c r="I110" s="1195"/>
      <c r="J110" s="1195"/>
      <c r="K110" s="1196"/>
      <c r="L110" s="109" t="str">
        <f>IF(基本情報入力シート!M153="","",基本情報入力シート!M153)</f>
        <v/>
      </c>
      <c r="M110" s="109" t="str">
        <f>IF(基本情報入力シート!R153="","",基本情報入力シート!R153)</f>
        <v/>
      </c>
      <c r="N110" s="109" t="str">
        <f>IF(基本情報入力シート!W153="","",基本情報入力シート!W153)</f>
        <v/>
      </c>
      <c r="O110" s="108" t="str">
        <f>IF(基本情報入力シート!X153="","",基本情報入力シート!X153)</f>
        <v/>
      </c>
      <c r="P110" s="110" t="str">
        <f>IF(基本情報入力シート!Y153="","",基本情報入力シート!Y153)</f>
        <v/>
      </c>
      <c r="Q110" s="111" t="str">
        <f>IF(基本情報入力シート!Z153="","",基本情報入力シート!Z153)</f>
        <v/>
      </c>
      <c r="R110" s="112" t="str">
        <f>IF(基本情報入力シート!AA153="","",基本情報入力シート!AA153)</f>
        <v/>
      </c>
      <c r="S110" s="123"/>
      <c r="T110" s="124"/>
      <c r="U110" s="141" t="str">
        <f>IF(P110="","",VLOOKUP(P110,【参考】数式用!$A$5:$I$28,MATCH(T110,【参考】数式用!$C$4:$G$4,0)+2,0))</f>
        <v/>
      </c>
      <c r="V110" s="125" t="s">
        <v>121</v>
      </c>
      <c r="W110" s="126"/>
      <c r="X110" s="127" t="s">
        <v>122</v>
      </c>
      <c r="Y110" s="126"/>
      <c r="Z110" s="128" t="s">
        <v>123</v>
      </c>
      <c r="AA110" s="129"/>
      <c r="AB110" s="127" t="s">
        <v>122</v>
      </c>
      <c r="AC110" s="129"/>
      <c r="AD110" s="127" t="s">
        <v>124</v>
      </c>
      <c r="AE110" s="130" t="s">
        <v>125</v>
      </c>
      <c r="AF110" s="131" t="str">
        <f t="shared" si="6"/>
        <v/>
      </c>
      <c r="AG110" s="132" t="s">
        <v>126</v>
      </c>
      <c r="AH110" s="120" t="str">
        <f t="shared" si="5"/>
        <v/>
      </c>
    </row>
  </sheetData>
  <sheetProtection sheet="1" objects="1" scenarios="1" formatCells="0" formatColumns="0" formatRows="0" sort="0" autoFilter="0"/>
  <autoFilter ref="L10:AH10" xr:uid="{00000000-0009-0000-0000-000004000000}"/>
  <mergeCells count="115">
    <mergeCell ref="V8:AG9"/>
    <mergeCell ref="S8:S9"/>
    <mergeCell ref="T8:T9"/>
    <mergeCell ref="U8:U9"/>
    <mergeCell ref="AH8:AH9"/>
    <mergeCell ref="D3:O3"/>
    <mergeCell ref="A3:C3"/>
    <mergeCell ref="A7:A9"/>
    <mergeCell ref="B7:K9"/>
    <mergeCell ref="L7:L9"/>
    <mergeCell ref="O7:O9"/>
    <mergeCell ref="P7:P9"/>
    <mergeCell ref="Q7:Q9"/>
    <mergeCell ref="R7:R9"/>
    <mergeCell ref="A5:N5"/>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3">
    <dataValidation imeMode="halfAlpha" allowBlank="1" showInputMessage="1" showErrorMessage="1" sqref="AC11:AC110 AA11:AA110 W11:W110 Y11:Y110 L11:R110 B11:B110" xr:uid="{00000000-0002-0000-0400-000000000000}"/>
    <dataValidation type="list" allowBlank="1" showInputMessage="1" showErrorMessage="1" sqref="T11:T110" xr:uid="{00000000-0002-0000-0400-000001000000}">
      <formula1>"加算Ⅰ,加算Ⅱ,加算Ⅲ"</formula1>
    </dataValidation>
    <dataValidation type="list" allowBlank="1" showInputMessage="1" showErrorMessage="1" sqref="S11:S110" xr:uid="{00000000-0002-0000-0400-000002000000}">
      <formula1>"新規,継続,区分変更"</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1" manualBreakCount="1">
    <brk id="30" max="3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14"/>
  <sheetViews>
    <sheetView view="pageBreakPreview" zoomScale="70" zoomScaleNormal="80" zoomScaleSheetLayoutView="70" workbookViewId="0"/>
  </sheetViews>
  <sheetFormatPr defaultColWidth="2.5" defaultRowHeight="13.5" x14ac:dyDescent="0.15"/>
  <cols>
    <col min="1" max="1" width="3.75" style="240" customWidth="1"/>
    <col min="2" max="11" width="2.625" style="240" customWidth="1"/>
    <col min="12" max="12" width="22.5" style="240" customWidth="1"/>
    <col min="13" max="13" width="11.875" style="240" customWidth="1"/>
    <col min="14" max="14" width="12.625" style="240" customWidth="1"/>
    <col min="15" max="16" width="31.25" style="240" customWidth="1"/>
    <col min="17" max="17" width="10.625" style="240" customWidth="1"/>
    <col min="18" max="18" width="10" style="240" customWidth="1"/>
    <col min="19" max="20" width="13.625" style="240" customWidth="1"/>
    <col min="21" max="21" width="6.75" style="240" customWidth="1"/>
    <col min="22" max="22" width="31.5" style="240" customWidth="1"/>
    <col min="23" max="23" width="4.75" style="240" bestFit="1" customWidth="1"/>
    <col min="24" max="24" width="3.625" style="240" customWidth="1"/>
    <col min="25" max="25" width="3.125" style="240" bestFit="1" customWidth="1"/>
    <col min="26" max="26" width="3.625" style="240" customWidth="1"/>
    <col min="27" max="27" width="8" style="240" bestFit="1" customWidth="1"/>
    <col min="28" max="28" width="3.625" style="240" customWidth="1"/>
    <col min="29" max="29" width="3.125" style="240" bestFit="1" customWidth="1"/>
    <col min="30" max="30" width="3.625" style="240" customWidth="1"/>
    <col min="31" max="32" width="3.125" style="240" customWidth="1"/>
    <col min="33" max="33" width="3.5" style="240" bestFit="1" customWidth="1"/>
    <col min="34" max="34" width="5.875" style="240" bestFit="1" customWidth="1"/>
    <col min="35" max="35" width="16" style="240" customWidth="1"/>
    <col min="36" max="36" width="2.5" style="240"/>
    <col min="37" max="37" width="6.125" style="240" customWidth="1"/>
    <col min="38" max="47" width="8.375" style="240" customWidth="1"/>
    <col min="48" max="16384" width="2.5" style="240"/>
  </cols>
  <sheetData>
    <row r="1" spans="1:47" ht="21" customHeight="1" x14ac:dyDescent="0.15">
      <c r="A1" s="612" t="s">
        <v>98</v>
      </c>
      <c r="B1" s="239"/>
      <c r="C1" s="239"/>
      <c r="D1" s="239"/>
      <c r="E1" s="239"/>
      <c r="F1" s="239"/>
      <c r="G1" s="239"/>
      <c r="H1" s="243" t="s">
        <v>225</v>
      </c>
      <c r="I1" s="239"/>
      <c r="J1" s="239"/>
      <c r="K1" s="239"/>
      <c r="L1" s="239"/>
      <c r="M1" s="239"/>
      <c r="N1" s="239"/>
      <c r="O1" s="239"/>
      <c r="P1" s="239"/>
      <c r="Q1" s="239"/>
      <c r="R1" s="239"/>
      <c r="S1" s="239"/>
      <c r="T1" s="239"/>
      <c r="U1" s="239"/>
      <c r="V1" s="239"/>
      <c r="W1" s="239"/>
      <c r="X1" s="239"/>
      <c r="Y1" s="239"/>
      <c r="Z1" s="239"/>
      <c r="AA1" s="242"/>
      <c r="AB1" s="242"/>
      <c r="AC1" s="242"/>
      <c r="AD1" s="242"/>
      <c r="AE1" s="242"/>
      <c r="AF1" s="242"/>
      <c r="AG1" s="242"/>
      <c r="AH1" s="242"/>
      <c r="AI1" s="242"/>
      <c r="AJ1" s="239"/>
      <c r="AK1" s="239"/>
      <c r="AL1" s="239"/>
      <c r="AM1" s="239"/>
      <c r="AN1" s="239"/>
      <c r="AO1" s="239"/>
      <c r="AP1" s="239"/>
      <c r="AQ1" s="239"/>
      <c r="AR1" s="239"/>
      <c r="AS1" s="239"/>
      <c r="AT1" s="239"/>
      <c r="AU1" s="239"/>
    </row>
    <row r="2" spans="1:47" ht="21" customHeight="1" thickBot="1" x14ac:dyDescent="0.2">
      <c r="A2" s="239"/>
      <c r="B2" s="243"/>
      <c r="C2" s="243"/>
      <c r="D2" s="243"/>
      <c r="E2" s="243"/>
      <c r="F2" s="243"/>
      <c r="G2" s="243"/>
      <c r="H2" s="243"/>
      <c r="I2" s="243"/>
      <c r="J2" s="243"/>
      <c r="K2" s="243"/>
      <c r="L2" s="243"/>
      <c r="M2" s="243"/>
      <c r="N2" s="243"/>
      <c r="O2" s="243"/>
      <c r="P2" s="243"/>
      <c r="Q2" s="239"/>
      <c r="R2" s="239"/>
      <c r="S2" s="239"/>
      <c r="T2" s="239"/>
      <c r="U2" s="239"/>
      <c r="V2" s="239"/>
      <c r="W2" s="239"/>
      <c r="X2" s="243"/>
      <c r="Y2" s="243"/>
      <c r="Z2" s="243"/>
      <c r="AA2" s="242"/>
      <c r="AB2" s="242"/>
      <c r="AC2" s="242"/>
      <c r="AD2" s="242"/>
      <c r="AE2" s="613"/>
      <c r="AF2" s="613"/>
      <c r="AG2" s="613"/>
      <c r="AH2" s="613"/>
      <c r="AI2" s="613"/>
      <c r="AJ2" s="239"/>
      <c r="AK2" s="239"/>
      <c r="AL2" s="239"/>
      <c r="AM2" s="239"/>
      <c r="AN2" s="239"/>
      <c r="AO2" s="239"/>
      <c r="AP2" s="239"/>
      <c r="AQ2" s="239"/>
      <c r="AR2" s="239"/>
      <c r="AS2" s="239"/>
      <c r="AT2" s="239"/>
      <c r="AU2" s="239"/>
    </row>
    <row r="3" spans="1:47" ht="27" customHeight="1" thickBot="1" x14ac:dyDescent="0.2">
      <c r="A3" s="1244" t="s">
        <v>5</v>
      </c>
      <c r="B3" s="1244"/>
      <c r="C3" s="1245"/>
      <c r="D3" s="1246" t="str">
        <f>IF(基本情報入力シート!M38="","",基本情報入力シート!M38)</f>
        <v>○○ケアサービス</v>
      </c>
      <c r="E3" s="1247"/>
      <c r="F3" s="1247"/>
      <c r="G3" s="1247"/>
      <c r="H3" s="1247"/>
      <c r="I3" s="1247"/>
      <c r="J3" s="1247"/>
      <c r="K3" s="1247"/>
      <c r="L3" s="1247"/>
      <c r="M3" s="1247"/>
      <c r="N3" s="1247"/>
      <c r="O3" s="1248"/>
      <c r="P3" s="614"/>
      <c r="Q3" s="615"/>
      <c r="R3" s="615"/>
      <c r="S3" s="239"/>
      <c r="T3" s="239"/>
      <c r="U3" s="239"/>
      <c r="V3" s="239"/>
      <c r="W3" s="615"/>
      <c r="X3" s="615"/>
      <c r="Y3" s="615"/>
      <c r="Z3" s="615"/>
      <c r="AA3" s="239"/>
      <c r="AB3" s="239"/>
      <c r="AC3" s="239"/>
      <c r="AD3" s="239"/>
      <c r="AE3" s="239"/>
      <c r="AF3" s="239"/>
      <c r="AG3" s="239"/>
      <c r="AH3" s="239"/>
      <c r="AI3" s="239"/>
      <c r="AJ3" s="239"/>
      <c r="AK3" s="239"/>
      <c r="AL3" s="239"/>
      <c r="AM3" s="239"/>
      <c r="AN3" s="239"/>
      <c r="AO3" s="239"/>
      <c r="AP3" s="239"/>
      <c r="AQ3" s="239"/>
      <c r="AR3" s="239"/>
      <c r="AS3" s="239"/>
      <c r="AT3" s="239"/>
      <c r="AU3" s="239"/>
    </row>
    <row r="4" spans="1:47" ht="21" customHeight="1" thickBot="1" x14ac:dyDescent="0.2">
      <c r="A4" s="616"/>
      <c r="B4" s="616"/>
      <c r="C4" s="616"/>
      <c r="D4" s="617"/>
      <c r="E4" s="617"/>
      <c r="F4" s="617"/>
      <c r="G4" s="617"/>
      <c r="H4" s="617"/>
      <c r="I4" s="617"/>
      <c r="J4" s="617"/>
      <c r="K4" s="617"/>
      <c r="L4" s="617"/>
      <c r="M4" s="617"/>
      <c r="N4" s="617"/>
      <c r="O4" s="617"/>
      <c r="P4" s="617"/>
      <c r="Q4" s="615"/>
      <c r="R4" s="615"/>
      <c r="S4" s="239"/>
      <c r="T4" s="239"/>
      <c r="U4" s="239"/>
      <c r="V4" s="239"/>
      <c r="W4" s="615"/>
      <c r="X4" s="615"/>
      <c r="Y4" s="615"/>
      <c r="Z4" s="615"/>
      <c r="AA4" s="239"/>
      <c r="AB4" s="239"/>
      <c r="AC4" s="239"/>
      <c r="AD4" s="239"/>
      <c r="AE4" s="239"/>
      <c r="AF4" s="239"/>
      <c r="AG4" s="239"/>
      <c r="AH4" s="239"/>
      <c r="AI4" s="239"/>
      <c r="AJ4" s="239"/>
      <c r="AK4" s="239"/>
      <c r="AL4" s="239"/>
      <c r="AM4" s="239"/>
      <c r="AN4" s="239"/>
      <c r="AO4" s="239"/>
      <c r="AP4" s="239"/>
      <c r="AQ4" s="239"/>
      <c r="AR4" s="239"/>
      <c r="AS4" s="239"/>
      <c r="AT4" s="239"/>
      <c r="AU4" s="239"/>
    </row>
    <row r="5" spans="1:47" ht="27" customHeight="1" thickBot="1" x14ac:dyDescent="0.2">
      <c r="A5" s="618" t="s">
        <v>495</v>
      </c>
      <c r="B5" s="619"/>
      <c r="C5" s="619"/>
      <c r="D5" s="620"/>
      <c r="E5" s="620"/>
      <c r="F5" s="620"/>
      <c r="G5" s="620"/>
      <c r="H5" s="620"/>
      <c r="I5" s="620"/>
      <c r="J5" s="620"/>
      <c r="K5" s="620"/>
      <c r="L5" s="620"/>
      <c r="M5" s="620"/>
      <c r="N5" s="620"/>
      <c r="O5" s="621">
        <f>IF((SUM(AI11:AI110))=0,"",SUM(AI11:AI110))</f>
        <v>9363828</v>
      </c>
      <c r="P5" s="617"/>
      <c r="Q5" s="239"/>
      <c r="R5" s="615"/>
      <c r="S5" s="622"/>
      <c r="T5" s="622"/>
      <c r="U5" s="622"/>
      <c r="V5" s="622"/>
      <c r="W5" s="615"/>
      <c r="X5" s="615"/>
      <c r="Y5" s="615"/>
      <c r="Z5" s="615"/>
      <c r="AA5" s="622"/>
      <c r="AB5" s="622"/>
      <c r="AC5" s="622"/>
      <c r="AD5" s="622"/>
      <c r="AE5" s="622"/>
      <c r="AF5" s="622"/>
      <c r="AG5" s="622"/>
      <c r="AH5" s="622"/>
      <c r="AI5" s="622"/>
      <c r="AJ5" s="239"/>
      <c r="AK5" s="239"/>
      <c r="AL5" s="239"/>
      <c r="AM5" s="239"/>
      <c r="AN5" s="239"/>
      <c r="AO5" s="239"/>
      <c r="AP5" s="239"/>
      <c r="AQ5" s="239"/>
      <c r="AR5" s="239"/>
      <c r="AS5" s="239"/>
      <c r="AT5" s="239"/>
      <c r="AU5" s="239"/>
    </row>
    <row r="6" spans="1:47" ht="21" customHeight="1" thickBot="1" x14ac:dyDescent="0.2">
      <c r="A6" s="239"/>
      <c r="B6" s="239"/>
      <c r="C6" s="239"/>
      <c r="D6" s="239"/>
      <c r="E6" s="239"/>
      <c r="F6" s="239"/>
      <c r="G6" s="239"/>
      <c r="H6" s="239"/>
      <c r="I6" s="239"/>
      <c r="J6" s="239"/>
      <c r="K6" s="239"/>
      <c r="L6" s="239"/>
      <c r="M6" s="239"/>
      <c r="N6" s="239"/>
      <c r="O6" s="239"/>
      <c r="P6" s="239"/>
      <c r="Q6" s="623"/>
      <c r="R6" s="623"/>
      <c r="S6" s="239"/>
      <c r="T6" s="239"/>
      <c r="U6" s="239"/>
      <c r="V6" s="239"/>
      <c r="W6" s="239"/>
      <c r="X6" s="239"/>
      <c r="Y6" s="239"/>
      <c r="Z6" s="239"/>
      <c r="AA6" s="239"/>
      <c r="AB6" s="239"/>
      <c r="AC6" s="239"/>
      <c r="AD6" s="239"/>
      <c r="AE6" s="239"/>
      <c r="AF6" s="239"/>
      <c r="AG6" s="239"/>
      <c r="AH6" s="239"/>
      <c r="AI6" s="239"/>
      <c r="AJ6" s="239"/>
      <c r="AK6" s="239"/>
      <c r="AL6" s="239"/>
      <c r="AM6" s="239"/>
      <c r="AN6" s="239"/>
      <c r="AO6" s="239"/>
      <c r="AP6" s="239"/>
      <c r="AQ6" s="239"/>
      <c r="AR6" s="239"/>
      <c r="AS6" s="239"/>
      <c r="AT6" s="239"/>
      <c r="AU6" s="239"/>
    </row>
    <row r="7" spans="1:47" ht="18" customHeight="1" x14ac:dyDescent="0.15">
      <c r="A7" s="1249"/>
      <c r="B7" s="1251" t="s">
        <v>6</v>
      </c>
      <c r="C7" s="1252"/>
      <c r="D7" s="1252"/>
      <c r="E7" s="1252"/>
      <c r="F7" s="1252"/>
      <c r="G7" s="1252"/>
      <c r="H7" s="1252"/>
      <c r="I7" s="1252"/>
      <c r="J7" s="1252"/>
      <c r="K7" s="1253"/>
      <c r="L7" s="1257" t="s">
        <v>87</v>
      </c>
      <c r="M7" s="1267" t="s">
        <v>130</v>
      </c>
      <c r="N7" s="1268"/>
      <c r="O7" s="1259" t="s">
        <v>97</v>
      </c>
      <c r="P7" s="1261" t="s">
        <v>50</v>
      </c>
      <c r="Q7" s="1263" t="s">
        <v>231</v>
      </c>
      <c r="R7" s="1239" t="s">
        <v>91</v>
      </c>
      <c r="S7" s="624" t="s">
        <v>349</v>
      </c>
      <c r="T7" s="625"/>
      <c r="U7" s="625"/>
      <c r="V7" s="625"/>
      <c r="W7" s="625"/>
      <c r="X7" s="625"/>
      <c r="Y7" s="625"/>
      <c r="Z7" s="625"/>
      <c r="AA7" s="625"/>
      <c r="AB7" s="625"/>
      <c r="AC7" s="625"/>
      <c r="AD7" s="625"/>
      <c r="AE7" s="625"/>
      <c r="AF7" s="625"/>
      <c r="AG7" s="625"/>
      <c r="AH7" s="625"/>
      <c r="AI7" s="626"/>
      <c r="AJ7" s="239"/>
      <c r="AK7" s="239"/>
      <c r="AL7" s="239"/>
      <c r="AM7" s="239"/>
      <c r="AN7" s="239"/>
      <c r="AO7" s="239"/>
      <c r="AP7" s="239"/>
      <c r="AQ7" s="239"/>
      <c r="AR7" s="239"/>
      <c r="AS7" s="239"/>
      <c r="AT7" s="239"/>
      <c r="AU7" s="239"/>
    </row>
    <row r="8" spans="1:47" ht="13.5" customHeight="1" x14ac:dyDescent="0.15">
      <c r="A8" s="1250"/>
      <c r="B8" s="1254"/>
      <c r="C8" s="1255"/>
      <c r="D8" s="1255"/>
      <c r="E8" s="1255"/>
      <c r="F8" s="1255"/>
      <c r="G8" s="1255"/>
      <c r="H8" s="1255"/>
      <c r="I8" s="1255"/>
      <c r="J8" s="1255"/>
      <c r="K8" s="1256"/>
      <c r="L8" s="1258"/>
      <c r="M8" s="1269"/>
      <c r="N8" s="1270"/>
      <c r="O8" s="1260"/>
      <c r="P8" s="1262"/>
      <c r="Q8" s="1264"/>
      <c r="R8" s="1265"/>
      <c r="S8" s="1271" t="s">
        <v>78</v>
      </c>
      <c r="T8" s="1236" t="s">
        <v>239</v>
      </c>
      <c r="U8" s="1237" t="s">
        <v>426</v>
      </c>
      <c r="V8" s="1238" t="s">
        <v>56</v>
      </c>
      <c r="W8" s="1239" t="s">
        <v>236</v>
      </c>
      <c r="X8" s="1240"/>
      <c r="Y8" s="1240"/>
      <c r="Z8" s="1240"/>
      <c r="AA8" s="1240"/>
      <c r="AB8" s="1240"/>
      <c r="AC8" s="1240"/>
      <c r="AD8" s="1240"/>
      <c r="AE8" s="1240"/>
      <c r="AF8" s="1240"/>
      <c r="AG8" s="1240"/>
      <c r="AH8" s="1240"/>
      <c r="AI8" s="1243" t="s">
        <v>240</v>
      </c>
      <c r="AJ8" s="239"/>
      <c r="AK8" s="239"/>
      <c r="AL8" s="239"/>
      <c r="AM8" s="239"/>
      <c r="AN8" s="239"/>
      <c r="AO8" s="239"/>
      <c r="AP8" s="239"/>
      <c r="AQ8" s="239"/>
      <c r="AR8" s="239"/>
      <c r="AS8" s="239"/>
      <c r="AT8" s="239"/>
      <c r="AU8" s="239"/>
    </row>
    <row r="9" spans="1:47" ht="120" customHeight="1" x14ac:dyDescent="0.15">
      <c r="A9" s="1250"/>
      <c r="B9" s="1254"/>
      <c r="C9" s="1255"/>
      <c r="D9" s="1255"/>
      <c r="E9" s="1255"/>
      <c r="F9" s="1255"/>
      <c r="G9" s="1255"/>
      <c r="H9" s="1255"/>
      <c r="I9" s="1255"/>
      <c r="J9" s="1255"/>
      <c r="K9" s="1256"/>
      <c r="L9" s="1258"/>
      <c r="M9" s="627" t="s">
        <v>131</v>
      </c>
      <c r="N9" s="627" t="s">
        <v>132</v>
      </c>
      <c r="O9" s="1260"/>
      <c r="P9" s="1262"/>
      <c r="Q9" s="1264"/>
      <c r="R9" s="1265"/>
      <c r="S9" s="1271"/>
      <c r="T9" s="1236"/>
      <c r="U9" s="1238"/>
      <c r="V9" s="1266"/>
      <c r="W9" s="1241"/>
      <c r="X9" s="1242"/>
      <c r="Y9" s="1242"/>
      <c r="Z9" s="1242"/>
      <c r="AA9" s="1242"/>
      <c r="AB9" s="1242"/>
      <c r="AC9" s="1242"/>
      <c r="AD9" s="1242"/>
      <c r="AE9" s="1242"/>
      <c r="AF9" s="1242"/>
      <c r="AG9" s="1242"/>
      <c r="AH9" s="1242"/>
      <c r="AI9" s="1243"/>
      <c r="AJ9" s="239"/>
      <c r="AK9" s="239"/>
      <c r="AL9" s="239"/>
      <c r="AM9" s="239"/>
      <c r="AN9" s="239"/>
      <c r="AO9" s="239"/>
      <c r="AP9" s="239"/>
      <c r="AQ9" s="239"/>
      <c r="AR9" s="239"/>
      <c r="AS9" s="239"/>
      <c r="AT9" s="239"/>
      <c r="AU9" s="239"/>
    </row>
    <row r="10" spans="1:47" ht="15" thickBot="1" x14ac:dyDescent="0.2">
      <c r="A10" s="628"/>
      <c r="B10" s="629"/>
      <c r="C10" s="630"/>
      <c r="D10" s="630"/>
      <c r="E10" s="630"/>
      <c r="F10" s="630"/>
      <c r="G10" s="630"/>
      <c r="H10" s="630"/>
      <c r="I10" s="630"/>
      <c r="J10" s="630"/>
      <c r="K10" s="631"/>
      <c r="L10" s="632"/>
      <c r="M10" s="632"/>
      <c r="N10" s="632"/>
      <c r="O10" s="633"/>
      <c r="P10" s="634"/>
      <c r="Q10" s="635"/>
      <c r="R10" s="636"/>
      <c r="S10" s="637"/>
      <c r="T10" s="638"/>
      <c r="U10" s="639"/>
      <c r="V10" s="640"/>
      <c r="W10" s="641"/>
      <c r="X10" s="642"/>
      <c r="Y10" s="642"/>
      <c r="Z10" s="642"/>
      <c r="AA10" s="642"/>
      <c r="AB10" s="642"/>
      <c r="AC10" s="642"/>
      <c r="AD10" s="642"/>
      <c r="AE10" s="642"/>
      <c r="AF10" s="642"/>
      <c r="AG10" s="642"/>
      <c r="AH10" s="642"/>
      <c r="AI10" s="643"/>
      <c r="AJ10" s="239"/>
      <c r="AK10" s="239"/>
      <c r="AL10" s="239"/>
      <c r="AM10" s="239"/>
      <c r="AN10" s="239"/>
      <c r="AO10" s="239"/>
      <c r="AP10" s="239"/>
      <c r="AQ10" s="239"/>
      <c r="AR10" s="239"/>
      <c r="AS10" s="239"/>
      <c r="AT10" s="239"/>
      <c r="AU10" s="239"/>
    </row>
    <row r="11" spans="1:47" ht="33" customHeight="1" thickBot="1" x14ac:dyDescent="0.2">
      <c r="A11" s="644">
        <v>1</v>
      </c>
      <c r="B11" s="1233" t="str">
        <f>IF(基本情報入力シート!C54="","",基本情報入力シート!C54)</f>
        <v>1334567890</v>
      </c>
      <c r="C11" s="1234"/>
      <c r="D11" s="1234"/>
      <c r="E11" s="1234"/>
      <c r="F11" s="1234"/>
      <c r="G11" s="1234"/>
      <c r="H11" s="1234"/>
      <c r="I11" s="1234"/>
      <c r="J11" s="1234"/>
      <c r="K11" s="1235"/>
      <c r="L11" s="644" t="str">
        <f>IF(基本情報入力シート!M54="","",基本情報入力シート!M54)</f>
        <v>東京都</v>
      </c>
      <c r="M11" s="644" t="str">
        <f>IF(基本情報入力シート!R54="","",基本情報入力シート!R54)</f>
        <v>東京都</v>
      </c>
      <c r="N11" s="644" t="str">
        <f>IF(基本情報入力シート!W54="","",基本情報入力シート!W54)</f>
        <v>千代田区</v>
      </c>
      <c r="O11" s="644" t="str">
        <f>IF(基本情報入力シート!X54="","",基本情報入力シート!X54)</f>
        <v>介護保険事業所名称０１</v>
      </c>
      <c r="P11" s="645" t="str">
        <f>IF(基本情報入力シート!Y54="","",基本情報入力シート!Y54)</f>
        <v>訪問介護</v>
      </c>
      <c r="Q11" s="646">
        <f>IF(基本情報入力シート!Z54="","",基本情報入力シート!Z54)</f>
        <v>225000</v>
      </c>
      <c r="R11" s="647">
        <f>IF(基本情報入力シート!AA54="","",基本情報入力シート!AA54)</f>
        <v>11.4</v>
      </c>
      <c r="S11" s="134"/>
      <c r="T11" s="135"/>
      <c r="U11" s="648" t="str">
        <f>IFERROR(VLOOKUP(P11,【参考】数式用!$A$5:$I$28,MATCH(T11,【参考】数式用!$H$4:$I$4,0)+7,0),"")</f>
        <v/>
      </c>
      <c r="V11" s="137"/>
      <c r="W11" s="317" t="s">
        <v>21</v>
      </c>
      <c r="X11" s="138"/>
      <c r="Y11" s="318" t="s">
        <v>11</v>
      </c>
      <c r="Z11" s="138"/>
      <c r="AA11" s="318" t="s">
        <v>67</v>
      </c>
      <c r="AB11" s="138"/>
      <c r="AC11" s="318" t="s">
        <v>11</v>
      </c>
      <c r="AD11" s="138"/>
      <c r="AE11" s="318" t="s">
        <v>14</v>
      </c>
      <c r="AF11" s="649" t="s">
        <v>30</v>
      </c>
      <c r="AG11" s="650" t="str">
        <f t="shared" ref="AG11:AG15" si="0">IF(X11&gt;=1,(AB11*12+AD11)-(X11*12+Z11)+1,"")</f>
        <v/>
      </c>
      <c r="AH11" s="650" t="s">
        <v>47</v>
      </c>
      <c r="AI11" s="651" t="str">
        <f>IFERROR(ROUNDDOWN(ROUND(Q11*U11,0)*R11,0)*AG11,"")</f>
        <v/>
      </c>
      <c r="AJ11" s="239"/>
      <c r="AK11" s="652" t="str">
        <f>IFERROR(IF(AND(T11="特定加算Ⅰ",OR(V11="",V11="-",V11="いずれも取得していない")),"☓","○"),"")</f>
        <v>○</v>
      </c>
      <c r="AL11" s="653" t="str">
        <f>IFERROR(IF(AND(T11="特定加算Ⅰ",OR(V11="",V11="-",V11="いずれも取得していない")),"！特定加算Ⅰが選択されています。該当する介護福祉士配置等要件を選択してください。",""),"")</f>
        <v/>
      </c>
      <c r="AM11" s="654"/>
      <c r="AN11" s="654"/>
      <c r="AO11" s="654"/>
      <c r="AP11" s="654"/>
      <c r="AQ11" s="654"/>
      <c r="AR11" s="654"/>
      <c r="AS11" s="654"/>
      <c r="AT11" s="654"/>
      <c r="AU11" s="655"/>
    </row>
    <row r="12" spans="1:47" ht="33" customHeight="1" thickBot="1" x14ac:dyDescent="0.2">
      <c r="A12" s="644">
        <f>A11+1</f>
        <v>2</v>
      </c>
      <c r="B12" s="1233">
        <f>IF(基本情報入力シート!C55="","",基本情報入力シート!C55)</f>
        <v>1334567890</v>
      </c>
      <c r="C12" s="1234"/>
      <c r="D12" s="1234"/>
      <c r="E12" s="1234"/>
      <c r="F12" s="1234"/>
      <c r="G12" s="1234"/>
      <c r="H12" s="1234"/>
      <c r="I12" s="1234"/>
      <c r="J12" s="1234"/>
      <c r="K12" s="1235"/>
      <c r="L12" s="644" t="str">
        <f>IF(基本情報入力シート!M55="","",基本情報入力シート!M55)</f>
        <v>千代田区・中央区・港区</v>
      </c>
      <c r="M12" s="644" t="str">
        <f>IF(基本情報入力シート!R55="","",基本情報入力シート!R55)</f>
        <v>東京都</v>
      </c>
      <c r="N12" s="644" t="str">
        <f>IF(基本情報入力シート!W55="","",基本情報入力シート!W55)</f>
        <v>千代田区</v>
      </c>
      <c r="O12" s="644" t="str">
        <f>IF(基本情報入力シート!X55="","",基本情報入力シート!X55)</f>
        <v>介護保険事業所名称０１</v>
      </c>
      <c r="P12" s="645" t="str">
        <f>IF(基本情報入力シート!Y55="","",基本情報入力シート!Y55)</f>
        <v>訪問型サービス（総合事業）</v>
      </c>
      <c r="Q12" s="646">
        <f>IF(基本情報入力シート!Z55="","",基本情報入力シート!Z55)</f>
        <v>95000</v>
      </c>
      <c r="R12" s="647">
        <f>IF(基本情報入力シート!AA55="","",基本情報入力シート!AA55)</f>
        <v>11.4</v>
      </c>
      <c r="S12" s="134"/>
      <c r="T12" s="135"/>
      <c r="U12" s="648" t="str">
        <f>IFERROR(VLOOKUP(P12,【参考】数式用!$A$5:$I$28,MATCH(T12,【参考】数式用!$H$4:$I$4,0)+7,0),"")</f>
        <v/>
      </c>
      <c r="V12" s="137"/>
      <c r="W12" s="317" t="s">
        <v>21</v>
      </c>
      <c r="X12" s="138"/>
      <c r="Y12" s="318" t="s">
        <v>11</v>
      </c>
      <c r="Z12" s="138"/>
      <c r="AA12" s="318" t="s">
        <v>67</v>
      </c>
      <c r="AB12" s="138"/>
      <c r="AC12" s="318" t="s">
        <v>11</v>
      </c>
      <c r="AD12" s="138"/>
      <c r="AE12" s="318" t="s">
        <v>14</v>
      </c>
      <c r="AF12" s="649" t="s">
        <v>30</v>
      </c>
      <c r="AG12" s="656" t="str">
        <f t="shared" si="0"/>
        <v/>
      </c>
      <c r="AH12" s="650" t="s">
        <v>47</v>
      </c>
      <c r="AI12" s="651" t="str">
        <f t="shared" ref="AI12:AI75" si="1">IFERROR(ROUNDDOWN(ROUND(Q12*U12,0)*R12,0)*AG12,"")</f>
        <v/>
      </c>
      <c r="AJ12" s="239"/>
      <c r="AK12" s="652" t="str">
        <f>IFERROR(IF(AND(T12="特定加算Ⅰ",OR(V12="",V12="-",V12="いずれも取得していない")),"☓","○"),"")</f>
        <v>○</v>
      </c>
      <c r="AL12" s="653" t="str">
        <f>IFERROR(IF(AND(T12="特定加算Ⅰ",OR(V12="",V12="-",V12="いずれも取得していない")),"！特定加算Ⅰが選択されています。該当する介護福祉士配置等要件を選択してください。",""),"")</f>
        <v/>
      </c>
      <c r="AM12" s="654"/>
      <c r="AN12" s="654"/>
      <c r="AO12" s="654"/>
      <c r="AP12" s="654"/>
      <c r="AQ12" s="654"/>
      <c r="AR12" s="654"/>
      <c r="AS12" s="654"/>
      <c r="AT12" s="654"/>
      <c r="AU12" s="655"/>
    </row>
    <row r="13" spans="1:47" ht="33" customHeight="1" thickBot="1" x14ac:dyDescent="0.2">
      <c r="A13" s="644">
        <f t="shared" ref="A13:A110" si="2">A12+1</f>
        <v>3</v>
      </c>
      <c r="B13" s="1233">
        <f>IF(基本情報入力シート!C56="","",基本情報入力シート!C56)</f>
        <v>1334567891</v>
      </c>
      <c r="C13" s="1234"/>
      <c r="D13" s="1234"/>
      <c r="E13" s="1234"/>
      <c r="F13" s="1234"/>
      <c r="G13" s="1234"/>
      <c r="H13" s="1234"/>
      <c r="I13" s="1234"/>
      <c r="J13" s="1234"/>
      <c r="K13" s="1235"/>
      <c r="L13" s="644" t="str">
        <f>IF(基本情報入力シート!M56="","",基本情報入力シート!M56)</f>
        <v>東京都</v>
      </c>
      <c r="M13" s="644" t="str">
        <f>IF(基本情報入力シート!R56="","",基本情報入力シート!R56)</f>
        <v>東京都</v>
      </c>
      <c r="N13" s="644" t="str">
        <f>IF(基本情報入力シート!W56="","",基本情報入力シート!W56)</f>
        <v>豊島区</v>
      </c>
      <c r="O13" s="644" t="str">
        <f>IF(基本情報入力シート!X56="","",基本情報入力シート!X56)</f>
        <v>介護保険事業所名称０２</v>
      </c>
      <c r="P13" s="645" t="str">
        <f>IF(基本情報入力シート!Y56="","",基本情報入力シート!Y56)</f>
        <v>通所介護</v>
      </c>
      <c r="Q13" s="646">
        <f>IF(基本情報入力シート!Z56="","",基本情報入力シート!Z56)</f>
        <v>385000</v>
      </c>
      <c r="R13" s="647">
        <f>IF(基本情報入力シート!AA56="","",基本情報入力シート!AA56)</f>
        <v>10.9</v>
      </c>
      <c r="S13" s="134" t="s">
        <v>280</v>
      </c>
      <c r="T13" s="135" t="s">
        <v>322</v>
      </c>
      <c r="U13" s="648">
        <f>IFERROR(VLOOKUP(P13,【参考】数式用!$A$5:$I$28,MATCH(T13,【参考】数式用!$H$4:$I$4,0)+7,0),"")</f>
        <v>0.01</v>
      </c>
      <c r="V13" s="137" t="s">
        <v>137</v>
      </c>
      <c r="W13" s="317" t="s">
        <v>21</v>
      </c>
      <c r="X13" s="138">
        <v>5</v>
      </c>
      <c r="Y13" s="318" t="s">
        <v>11</v>
      </c>
      <c r="Z13" s="138">
        <v>4</v>
      </c>
      <c r="AA13" s="318" t="s">
        <v>67</v>
      </c>
      <c r="AB13" s="138">
        <v>6</v>
      </c>
      <c r="AC13" s="318" t="s">
        <v>11</v>
      </c>
      <c r="AD13" s="138">
        <v>3</v>
      </c>
      <c r="AE13" s="318" t="s">
        <v>14</v>
      </c>
      <c r="AF13" s="649" t="s">
        <v>30</v>
      </c>
      <c r="AG13" s="656">
        <f t="shared" si="0"/>
        <v>12</v>
      </c>
      <c r="AH13" s="650" t="s">
        <v>47</v>
      </c>
      <c r="AI13" s="651">
        <f t="shared" si="1"/>
        <v>503580</v>
      </c>
      <c r="AJ13" s="239"/>
      <c r="AK13" s="652" t="str">
        <f t="shared" ref="AK13:AK17" si="3">IFERROR(IF(AND(T13="特定加算Ⅰ",OR(V13="",V13="-",V13="いずれも取得していない")),"☓","○"),"")</f>
        <v>○</v>
      </c>
      <c r="AL13" s="653" t="str">
        <f t="shared" ref="AL13:AL17" si="4">IFERROR(IF(AND(T13="特定加算Ⅰ",OR(V13="",V13="-",V13="いずれも取得していない")),"！特定加算Ⅰが選択されています。該当する介護福祉士配置等要件を選択してください。",""),"")</f>
        <v/>
      </c>
      <c r="AM13" s="654"/>
      <c r="AN13" s="654"/>
      <c r="AO13" s="654"/>
      <c r="AP13" s="654"/>
      <c r="AQ13" s="654"/>
      <c r="AR13" s="654"/>
      <c r="AS13" s="654"/>
      <c r="AT13" s="654"/>
      <c r="AU13" s="655"/>
    </row>
    <row r="14" spans="1:47" ht="33" customHeight="1" thickBot="1" x14ac:dyDescent="0.2">
      <c r="A14" s="644">
        <f t="shared" si="2"/>
        <v>4</v>
      </c>
      <c r="B14" s="1233">
        <f>IF(基本情報入力シート!C57="","",基本情報入力シート!C57)</f>
        <v>1334567892</v>
      </c>
      <c r="C14" s="1234"/>
      <c r="D14" s="1234"/>
      <c r="E14" s="1234"/>
      <c r="F14" s="1234"/>
      <c r="G14" s="1234"/>
      <c r="H14" s="1234"/>
      <c r="I14" s="1234"/>
      <c r="J14" s="1234"/>
      <c r="K14" s="1235"/>
      <c r="L14" s="644" t="str">
        <f>IF(基本情報入力シート!M57="","",基本情報入力シート!M57)</f>
        <v>横浜市</v>
      </c>
      <c r="M14" s="644" t="str">
        <f>IF(基本情報入力シート!R57="","",基本情報入力シート!R57)</f>
        <v>神奈川県</v>
      </c>
      <c r="N14" s="644" t="str">
        <f>IF(基本情報入力シート!W57="","",基本情報入力シート!W57)</f>
        <v>横浜市</v>
      </c>
      <c r="O14" s="644" t="str">
        <f>IF(基本情報入力シート!X57="","",基本情報入力シート!X57)</f>
        <v>介護保険事業所名称０３</v>
      </c>
      <c r="P14" s="645" t="str">
        <f>IF(基本情報入力シート!Y57="","",基本情報入力シート!Y57)</f>
        <v>（介護予防）小規模多機能型居宅介護</v>
      </c>
      <c r="Q14" s="646">
        <f>IF(基本情報入力シート!Z57="","",基本情報入力シート!Z57)</f>
        <v>425000</v>
      </c>
      <c r="R14" s="647">
        <f>IF(基本情報入力シート!AA57="","",基本情報入力シート!AA57)</f>
        <v>10.88</v>
      </c>
      <c r="S14" s="134" t="s">
        <v>278</v>
      </c>
      <c r="T14" s="135" t="s">
        <v>281</v>
      </c>
      <c r="U14" s="648">
        <f>IFERROR(VLOOKUP(P14,【参考】数式用!$A$5:$I$28,MATCH(T14,【参考】数式用!$H$4:$I$4,0)+7,0),"")</f>
        <v>1.4999999999999999E-2</v>
      </c>
      <c r="V14" s="137" t="s">
        <v>167</v>
      </c>
      <c r="W14" s="317" t="s">
        <v>21</v>
      </c>
      <c r="X14" s="138">
        <v>5</v>
      </c>
      <c r="Y14" s="318" t="s">
        <v>11</v>
      </c>
      <c r="Z14" s="138">
        <v>4</v>
      </c>
      <c r="AA14" s="318" t="s">
        <v>67</v>
      </c>
      <c r="AB14" s="138">
        <v>6</v>
      </c>
      <c r="AC14" s="318" t="s">
        <v>11</v>
      </c>
      <c r="AD14" s="138">
        <v>3</v>
      </c>
      <c r="AE14" s="318" t="s">
        <v>14</v>
      </c>
      <c r="AF14" s="649" t="s">
        <v>30</v>
      </c>
      <c r="AG14" s="656">
        <f t="shared" si="0"/>
        <v>12</v>
      </c>
      <c r="AH14" s="650" t="s">
        <v>47</v>
      </c>
      <c r="AI14" s="651">
        <f t="shared" si="1"/>
        <v>832320</v>
      </c>
      <c r="AJ14" s="239"/>
      <c r="AK14" s="652" t="str">
        <f t="shared" si="3"/>
        <v>○</v>
      </c>
      <c r="AL14" s="653" t="str">
        <f t="shared" si="4"/>
        <v/>
      </c>
      <c r="AM14" s="654"/>
      <c r="AN14" s="654"/>
      <c r="AO14" s="654"/>
      <c r="AP14" s="654"/>
      <c r="AQ14" s="654"/>
      <c r="AR14" s="654"/>
      <c r="AS14" s="654"/>
      <c r="AT14" s="654"/>
      <c r="AU14" s="655"/>
    </row>
    <row r="15" spans="1:47" ht="33" customHeight="1" thickBot="1" x14ac:dyDescent="0.2">
      <c r="A15" s="644">
        <f t="shared" si="2"/>
        <v>5</v>
      </c>
      <c r="B15" s="1233">
        <f>IF(基本情報入力シート!C58="","",基本情報入力シート!C58)</f>
        <v>1334567893</v>
      </c>
      <c r="C15" s="1234"/>
      <c r="D15" s="1234"/>
      <c r="E15" s="1234"/>
      <c r="F15" s="1234"/>
      <c r="G15" s="1234"/>
      <c r="H15" s="1234"/>
      <c r="I15" s="1234"/>
      <c r="J15" s="1234"/>
      <c r="K15" s="1235"/>
      <c r="L15" s="644" t="str">
        <f>IF(基本情報入力シート!M58="","",基本情報入力シート!M58)</f>
        <v>千葉県</v>
      </c>
      <c r="M15" s="644" t="str">
        <f>IF(基本情報入力シート!R58="","",基本情報入力シート!R58)</f>
        <v>千葉県</v>
      </c>
      <c r="N15" s="644" t="str">
        <f>IF(基本情報入力シート!W58="","",基本情報入力シート!W58)</f>
        <v>千葉市</v>
      </c>
      <c r="O15" s="644" t="str">
        <f>IF(基本情報入力シート!X58="","",基本情報入力シート!X58)</f>
        <v>介護保険事業所名称０４</v>
      </c>
      <c r="P15" s="645" t="str">
        <f>IF(基本情報入力シート!Y58="","",基本情報入力シート!Y58)</f>
        <v>介護老人福祉施設</v>
      </c>
      <c r="Q15" s="646">
        <f>IF(基本情報入力シート!Z58="","",基本情報入力シート!Z58)</f>
        <v>2135000</v>
      </c>
      <c r="R15" s="647">
        <f>IF(基本情報入力シート!AA58="","",基本情報入力シート!AA58)</f>
        <v>10.68</v>
      </c>
      <c r="S15" s="134" t="s">
        <v>278</v>
      </c>
      <c r="T15" s="135" t="s">
        <v>281</v>
      </c>
      <c r="U15" s="648">
        <f>IFERROR(VLOOKUP(P15,【参考】数式用!$A$5:$I$28,MATCH(T15,【参考】数式用!$H$4:$I$4,0)+7,0),"")</f>
        <v>2.7E-2</v>
      </c>
      <c r="V15" s="137" t="s">
        <v>166</v>
      </c>
      <c r="W15" s="317" t="s">
        <v>21</v>
      </c>
      <c r="X15" s="138">
        <v>5</v>
      </c>
      <c r="Y15" s="318" t="s">
        <v>11</v>
      </c>
      <c r="Z15" s="138">
        <v>4</v>
      </c>
      <c r="AA15" s="318" t="s">
        <v>67</v>
      </c>
      <c r="AB15" s="138">
        <v>6</v>
      </c>
      <c r="AC15" s="318" t="s">
        <v>11</v>
      </c>
      <c r="AD15" s="138">
        <v>3</v>
      </c>
      <c r="AE15" s="318" t="s">
        <v>14</v>
      </c>
      <c r="AF15" s="649" t="s">
        <v>30</v>
      </c>
      <c r="AG15" s="656">
        <f t="shared" si="0"/>
        <v>12</v>
      </c>
      <c r="AH15" s="650" t="s">
        <v>47</v>
      </c>
      <c r="AI15" s="651">
        <f t="shared" si="1"/>
        <v>7387776</v>
      </c>
      <c r="AJ15" s="239"/>
      <c r="AK15" s="652" t="str">
        <f t="shared" si="3"/>
        <v>○</v>
      </c>
      <c r="AL15" s="653" t="str">
        <f t="shared" si="4"/>
        <v/>
      </c>
      <c r="AM15" s="654"/>
      <c r="AN15" s="654"/>
      <c r="AO15" s="654"/>
      <c r="AP15" s="654"/>
      <c r="AQ15" s="654"/>
      <c r="AR15" s="654"/>
      <c r="AS15" s="654"/>
      <c r="AT15" s="654"/>
      <c r="AU15" s="655"/>
    </row>
    <row r="16" spans="1:47" ht="33" customHeight="1" thickBot="1" x14ac:dyDescent="0.2">
      <c r="A16" s="644">
        <f t="shared" si="2"/>
        <v>6</v>
      </c>
      <c r="B16" s="1233">
        <f>IF(基本情報入力シート!C59="","",基本情報入力シート!C59)</f>
        <v>1334567893</v>
      </c>
      <c r="C16" s="1234"/>
      <c r="D16" s="1234"/>
      <c r="E16" s="1234"/>
      <c r="F16" s="1234"/>
      <c r="G16" s="1234"/>
      <c r="H16" s="1234"/>
      <c r="I16" s="1234"/>
      <c r="J16" s="1234"/>
      <c r="K16" s="1235"/>
      <c r="L16" s="644" t="str">
        <f>IF(基本情報入力シート!M59="","",基本情報入力シート!M59)</f>
        <v>千葉県</v>
      </c>
      <c r="M16" s="644" t="str">
        <f>IF(基本情報入力シート!R59="","",基本情報入力シート!R59)</f>
        <v>千葉県</v>
      </c>
      <c r="N16" s="644" t="str">
        <f>IF(基本情報入力シート!W59="","",基本情報入力シート!W59)</f>
        <v>千葉市</v>
      </c>
      <c r="O16" s="644" t="str">
        <f>IF(基本情報入力シート!X59="","",基本情報入力シート!X59)</f>
        <v>介護保険事業所名称０４</v>
      </c>
      <c r="P16" s="645" t="str">
        <f>IF(基本情報入力シート!Y59="","",基本情報入力シート!Y59)</f>
        <v>（介護予防）短期入所生活介護</v>
      </c>
      <c r="Q16" s="646">
        <f>IF(基本情報入力シート!Z59="","",基本情報入力シート!Z59)</f>
        <v>185000</v>
      </c>
      <c r="R16" s="647">
        <f>IF(基本情報入力シート!AA59="","",基本情報入力シート!AA59)</f>
        <v>10.68</v>
      </c>
      <c r="S16" s="134" t="s">
        <v>278</v>
      </c>
      <c r="T16" s="135" t="s">
        <v>281</v>
      </c>
      <c r="U16" s="648">
        <f>IFERROR(VLOOKUP(P16,【参考】数式用!$A$5:$I$28,MATCH(T16,【参考】数式用!$H$4:$I$4,0)+7,0),"")</f>
        <v>2.7E-2</v>
      </c>
      <c r="V16" s="137" t="s">
        <v>166</v>
      </c>
      <c r="W16" s="317" t="s">
        <v>121</v>
      </c>
      <c r="X16" s="138">
        <v>5</v>
      </c>
      <c r="Y16" s="318" t="s">
        <v>122</v>
      </c>
      <c r="Z16" s="138">
        <v>4</v>
      </c>
      <c r="AA16" s="318" t="s">
        <v>123</v>
      </c>
      <c r="AB16" s="138">
        <v>6</v>
      </c>
      <c r="AC16" s="318" t="s">
        <v>122</v>
      </c>
      <c r="AD16" s="138">
        <v>3</v>
      </c>
      <c r="AE16" s="318" t="s">
        <v>124</v>
      </c>
      <c r="AF16" s="649" t="s">
        <v>125</v>
      </c>
      <c r="AG16" s="656">
        <f t="shared" ref="AG16:AG79" si="5">IF(X16&gt;=1,(AB16*12+AD16)-(X16*12+Z16)+1,"")</f>
        <v>12</v>
      </c>
      <c r="AH16" s="650" t="s">
        <v>47</v>
      </c>
      <c r="AI16" s="651">
        <f t="shared" si="1"/>
        <v>640152</v>
      </c>
      <c r="AJ16" s="239"/>
      <c r="AK16" s="652" t="str">
        <f t="shared" si="3"/>
        <v>○</v>
      </c>
      <c r="AL16" s="653" t="str">
        <f t="shared" si="4"/>
        <v/>
      </c>
      <c r="AM16" s="654"/>
      <c r="AN16" s="654"/>
      <c r="AO16" s="654"/>
      <c r="AP16" s="654"/>
      <c r="AQ16" s="654"/>
      <c r="AR16" s="654"/>
      <c r="AS16" s="654"/>
      <c r="AT16" s="654"/>
      <c r="AU16" s="655"/>
    </row>
    <row r="17" spans="1:47" ht="33" customHeight="1" thickBot="1" x14ac:dyDescent="0.2">
      <c r="A17" s="644">
        <f t="shared" si="2"/>
        <v>7</v>
      </c>
      <c r="B17" s="1233" t="str">
        <f>IF(基本情報入力シート!C60="","",基本情報入力シート!C60)</f>
        <v/>
      </c>
      <c r="C17" s="1234"/>
      <c r="D17" s="1234"/>
      <c r="E17" s="1234"/>
      <c r="F17" s="1234"/>
      <c r="G17" s="1234"/>
      <c r="H17" s="1234"/>
      <c r="I17" s="1234"/>
      <c r="J17" s="1234"/>
      <c r="K17" s="1235"/>
      <c r="L17" s="644" t="str">
        <f>IF(基本情報入力シート!M60="","",基本情報入力シート!M60)</f>
        <v/>
      </c>
      <c r="M17" s="644" t="str">
        <f>IF(基本情報入力シート!R60="","",基本情報入力シート!R60)</f>
        <v/>
      </c>
      <c r="N17" s="644" t="str">
        <f>IF(基本情報入力シート!W60="","",基本情報入力シート!W60)</f>
        <v/>
      </c>
      <c r="O17" s="644" t="str">
        <f>IF(基本情報入力シート!X60="","",基本情報入力シート!X60)</f>
        <v/>
      </c>
      <c r="P17" s="645" t="str">
        <f>IF(基本情報入力シート!Y60="","",基本情報入力シート!Y60)</f>
        <v/>
      </c>
      <c r="Q17" s="646" t="str">
        <f>IF(基本情報入力シート!Z60="","",基本情報入力シート!Z60)</f>
        <v/>
      </c>
      <c r="R17" s="647" t="str">
        <f>IF(基本情報入力シート!AA60="","",基本情報入力シート!AA60)</f>
        <v/>
      </c>
      <c r="S17" s="134"/>
      <c r="T17" s="135"/>
      <c r="U17" s="648" t="str">
        <f>IFERROR(VLOOKUP(P17,【参考】数式用!$A$5:$I$28,MATCH(T17,【参考】数式用!$H$4:$I$4,0)+7,0),"")</f>
        <v/>
      </c>
      <c r="V17" s="137"/>
      <c r="W17" s="317" t="s">
        <v>121</v>
      </c>
      <c r="X17" s="138"/>
      <c r="Y17" s="318" t="s">
        <v>122</v>
      </c>
      <c r="Z17" s="138"/>
      <c r="AA17" s="318" t="s">
        <v>123</v>
      </c>
      <c r="AB17" s="138"/>
      <c r="AC17" s="318" t="s">
        <v>122</v>
      </c>
      <c r="AD17" s="138"/>
      <c r="AE17" s="318" t="s">
        <v>124</v>
      </c>
      <c r="AF17" s="649" t="s">
        <v>125</v>
      </c>
      <c r="AG17" s="656" t="str">
        <f t="shared" si="5"/>
        <v/>
      </c>
      <c r="AH17" s="650" t="s">
        <v>47</v>
      </c>
      <c r="AI17" s="651" t="str">
        <f t="shared" si="1"/>
        <v/>
      </c>
      <c r="AJ17" s="239"/>
      <c r="AK17" s="652" t="str">
        <f t="shared" si="3"/>
        <v>○</v>
      </c>
      <c r="AL17" s="653" t="str">
        <f t="shared" si="4"/>
        <v/>
      </c>
      <c r="AM17" s="654"/>
      <c r="AN17" s="654"/>
      <c r="AO17" s="654"/>
      <c r="AP17" s="654"/>
      <c r="AQ17" s="654"/>
      <c r="AR17" s="654"/>
      <c r="AS17" s="654"/>
      <c r="AT17" s="654"/>
      <c r="AU17" s="655"/>
    </row>
    <row r="18" spans="1:47" ht="33" customHeight="1" thickBot="1" x14ac:dyDescent="0.2">
      <c r="A18" s="644">
        <f t="shared" si="2"/>
        <v>8</v>
      </c>
      <c r="B18" s="1233" t="str">
        <f>IF(基本情報入力シート!C61="","",基本情報入力シート!C61)</f>
        <v/>
      </c>
      <c r="C18" s="1234"/>
      <c r="D18" s="1234"/>
      <c r="E18" s="1234"/>
      <c r="F18" s="1234"/>
      <c r="G18" s="1234"/>
      <c r="H18" s="1234"/>
      <c r="I18" s="1234"/>
      <c r="J18" s="1234"/>
      <c r="K18" s="1235"/>
      <c r="L18" s="644" t="str">
        <f>IF(基本情報入力シート!M61="","",基本情報入力シート!M61)</f>
        <v/>
      </c>
      <c r="M18" s="644" t="str">
        <f>IF(基本情報入力シート!R61="","",基本情報入力シート!R61)</f>
        <v/>
      </c>
      <c r="N18" s="644" t="str">
        <f>IF(基本情報入力シート!W61="","",基本情報入力シート!W61)</f>
        <v/>
      </c>
      <c r="O18" s="644" t="str">
        <f>IF(基本情報入力シート!X61="","",基本情報入力シート!X61)</f>
        <v/>
      </c>
      <c r="P18" s="645" t="str">
        <f>IF(基本情報入力シート!Y61="","",基本情報入力シート!Y61)</f>
        <v/>
      </c>
      <c r="Q18" s="646" t="str">
        <f>IF(基本情報入力シート!Z61="","",基本情報入力シート!Z61)</f>
        <v/>
      </c>
      <c r="R18" s="647" t="str">
        <f>IF(基本情報入力シート!AA61="","",基本情報入力シート!AA61)</f>
        <v/>
      </c>
      <c r="S18" s="134"/>
      <c r="T18" s="135"/>
      <c r="U18" s="648" t="str">
        <f>IFERROR(VLOOKUP(P18,【参考】数式用!$A$5:$I$28,MATCH(T18,【参考】数式用!$H$4:$I$4,0)+7,0),"")</f>
        <v/>
      </c>
      <c r="V18" s="137"/>
      <c r="W18" s="317" t="s">
        <v>121</v>
      </c>
      <c r="X18" s="138"/>
      <c r="Y18" s="318" t="s">
        <v>122</v>
      </c>
      <c r="Z18" s="138"/>
      <c r="AA18" s="318" t="s">
        <v>123</v>
      </c>
      <c r="AB18" s="138"/>
      <c r="AC18" s="318" t="s">
        <v>122</v>
      </c>
      <c r="AD18" s="138"/>
      <c r="AE18" s="318" t="s">
        <v>124</v>
      </c>
      <c r="AF18" s="649" t="s">
        <v>125</v>
      </c>
      <c r="AG18" s="656" t="str">
        <f t="shared" si="5"/>
        <v/>
      </c>
      <c r="AH18" s="650" t="s">
        <v>47</v>
      </c>
      <c r="AI18" s="651" t="str">
        <f t="shared" si="1"/>
        <v/>
      </c>
      <c r="AJ18" s="239"/>
      <c r="AK18" s="652" t="str">
        <f t="shared" ref="AK18:AK81" si="6">IFERROR(IF(AND(T18="特定加算Ⅰ",OR(V18="",V18="-",V18="いずれも取得していない")),"☓","○"),"")</f>
        <v>○</v>
      </c>
      <c r="AL18" s="653" t="str">
        <f t="shared" ref="AL18:AL81" si="7">IFERROR(IF(AND(T18="特定加算Ⅰ",OR(V18="",V18="-",V18="いずれも取得していない")),"！特定加算Ⅰが選択されています。該当する介護福祉士配置等要件を選択してください。",""),"")</f>
        <v/>
      </c>
      <c r="AM18" s="654"/>
      <c r="AN18" s="654"/>
      <c r="AO18" s="654"/>
      <c r="AP18" s="654"/>
      <c r="AQ18" s="654"/>
      <c r="AR18" s="654"/>
      <c r="AS18" s="654"/>
      <c r="AT18" s="654"/>
      <c r="AU18" s="655"/>
    </row>
    <row r="19" spans="1:47" ht="33" customHeight="1" thickBot="1" x14ac:dyDescent="0.2">
      <c r="A19" s="644">
        <f t="shared" si="2"/>
        <v>9</v>
      </c>
      <c r="B19" s="1233" t="str">
        <f>IF(基本情報入力シート!C62="","",基本情報入力シート!C62)</f>
        <v/>
      </c>
      <c r="C19" s="1234"/>
      <c r="D19" s="1234"/>
      <c r="E19" s="1234"/>
      <c r="F19" s="1234"/>
      <c r="G19" s="1234"/>
      <c r="H19" s="1234"/>
      <c r="I19" s="1234"/>
      <c r="J19" s="1234"/>
      <c r="K19" s="1235"/>
      <c r="L19" s="644" t="str">
        <f>IF(基本情報入力シート!M62="","",基本情報入力シート!M62)</f>
        <v/>
      </c>
      <c r="M19" s="644" t="str">
        <f>IF(基本情報入力シート!R62="","",基本情報入力シート!R62)</f>
        <v/>
      </c>
      <c r="N19" s="644" t="str">
        <f>IF(基本情報入力シート!W62="","",基本情報入力シート!W62)</f>
        <v/>
      </c>
      <c r="O19" s="644" t="str">
        <f>IF(基本情報入力シート!X62="","",基本情報入力シート!X62)</f>
        <v/>
      </c>
      <c r="P19" s="645" t="str">
        <f>IF(基本情報入力シート!Y62="","",基本情報入力シート!Y62)</f>
        <v/>
      </c>
      <c r="Q19" s="646" t="str">
        <f>IF(基本情報入力シート!Z62="","",基本情報入力シート!Z62)</f>
        <v/>
      </c>
      <c r="R19" s="647" t="str">
        <f>IF(基本情報入力シート!AA62="","",基本情報入力シート!AA62)</f>
        <v/>
      </c>
      <c r="S19" s="134"/>
      <c r="T19" s="135"/>
      <c r="U19" s="648" t="str">
        <f>IFERROR(VLOOKUP(P19,【参考】数式用!$A$5:$I$28,MATCH(T19,【参考】数式用!$H$4:$I$4,0)+7,0),"")</f>
        <v/>
      </c>
      <c r="V19" s="137"/>
      <c r="W19" s="317" t="s">
        <v>121</v>
      </c>
      <c r="X19" s="138"/>
      <c r="Y19" s="318" t="s">
        <v>122</v>
      </c>
      <c r="Z19" s="138"/>
      <c r="AA19" s="318" t="s">
        <v>123</v>
      </c>
      <c r="AB19" s="138"/>
      <c r="AC19" s="318" t="s">
        <v>122</v>
      </c>
      <c r="AD19" s="138"/>
      <c r="AE19" s="318" t="s">
        <v>124</v>
      </c>
      <c r="AF19" s="649" t="s">
        <v>125</v>
      </c>
      <c r="AG19" s="656" t="str">
        <f t="shared" si="5"/>
        <v/>
      </c>
      <c r="AH19" s="650" t="s">
        <v>47</v>
      </c>
      <c r="AI19" s="651" t="str">
        <f t="shared" si="1"/>
        <v/>
      </c>
      <c r="AJ19" s="239"/>
      <c r="AK19" s="652" t="str">
        <f t="shared" si="6"/>
        <v>○</v>
      </c>
      <c r="AL19" s="653" t="str">
        <f t="shared" si="7"/>
        <v/>
      </c>
      <c r="AM19" s="654"/>
      <c r="AN19" s="654"/>
      <c r="AO19" s="654"/>
      <c r="AP19" s="654"/>
      <c r="AQ19" s="654"/>
      <c r="AR19" s="654"/>
      <c r="AS19" s="654"/>
      <c r="AT19" s="654"/>
      <c r="AU19" s="655"/>
    </row>
    <row r="20" spans="1:47" ht="33" customHeight="1" thickBot="1" x14ac:dyDescent="0.2">
      <c r="A20" s="644">
        <f t="shared" si="2"/>
        <v>10</v>
      </c>
      <c r="B20" s="1233" t="str">
        <f>IF(基本情報入力シート!C63="","",基本情報入力シート!C63)</f>
        <v/>
      </c>
      <c r="C20" s="1234"/>
      <c r="D20" s="1234"/>
      <c r="E20" s="1234"/>
      <c r="F20" s="1234"/>
      <c r="G20" s="1234"/>
      <c r="H20" s="1234"/>
      <c r="I20" s="1234"/>
      <c r="J20" s="1234"/>
      <c r="K20" s="1235"/>
      <c r="L20" s="644" t="str">
        <f>IF(基本情報入力シート!M63="","",基本情報入力シート!M63)</f>
        <v/>
      </c>
      <c r="M20" s="644" t="str">
        <f>IF(基本情報入力シート!R63="","",基本情報入力シート!R63)</f>
        <v/>
      </c>
      <c r="N20" s="644" t="str">
        <f>IF(基本情報入力シート!W63="","",基本情報入力シート!W63)</f>
        <v/>
      </c>
      <c r="O20" s="644" t="str">
        <f>IF(基本情報入力シート!X63="","",基本情報入力シート!X63)</f>
        <v/>
      </c>
      <c r="P20" s="645" t="str">
        <f>IF(基本情報入力シート!Y63="","",基本情報入力シート!Y63)</f>
        <v/>
      </c>
      <c r="Q20" s="646" t="str">
        <f>IF(基本情報入力シート!Z63="","",基本情報入力シート!Z63)</f>
        <v/>
      </c>
      <c r="R20" s="647" t="str">
        <f>IF(基本情報入力シート!AA63="","",基本情報入力シート!AA63)</f>
        <v/>
      </c>
      <c r="S20" s="134"/>
      <c r="T20" s="135"/>
      <c r="U20" s="648" t="str">
        <f>IFERROR(VLOOKUP(P20,【参考】数式用!$A$5:$I$28,MATCH(T20,【参考】数式用!$H$4:$I$4,0)+7,0),"")</f>
        <v/>
      </c>
      <c r="V20" s="137"/>
      <c r="W20" s="317" t="s">
        <v>121</v>
      </c>
      <c r="X20" s="138"/>
      <c r="Y20" s="318" t="s">
        <v>122</v>
      </c>
      <c r="Z20" s="138"/>
      <c r="AA20" s="318" t="s">
        <v>123</v>
      </c>
      <c r="AB20" s="138"/>
      <c r="AC20" s="318" t="s">
        <v>122</v>
      </c>
      <c r="AD20" s="138"/>
      <c r="AE20" s="318" t="s">
        <v>124</v>
      </c>
      <c r="AF20" s="649" t="s">
        <v>125</v>
      </c>
      <c r="AG20" s="656" t="str">
        <f t="shared" si="5"/>
        <v/>
      </c>
      <c r="AH20" s="650" t="s">
        <v>47</v>
      </c>
      <c r="AI20" s="651" t="str">
        <f t="shared" si="1"/>
        <v/>
      </c>
      <c r="AJ20" s="239"/>
      <c r="AK20" s="652" t="str">
        <f t="shared" si="6"/>
        <v>○</v>
      </c>
      <c r="AL20" s="653" t="str">
        <f t="shared" si="7"/>
        <v/>
      </c>
      <c r="AM20" s="654"/>
      <c r="AN20" s="654"/>
      <c r="AO20" s="654"/>
      <c r="AP20" s="654"/>
      <c r="AQ20" s="654"/>
      <c r="AR20" s="654"/>
      <c r="AS20" s="654"/>
      <c r="AT20" s="654"/>
      <c r="AU20" s="655"/>
    </row>
    <row r="21" spans="1:47" ht="33" customHeight="1" thickBot="1" x14ac:dyDescent="0.2">
      <c r="A21" s="644">
        <f t="shared" si="2"/>
        <v>11</v>
      </c>
      <c r="B21" s="1233" t="str">
        <f>IF(基本情報入力シート!C64="","",基本情報入力シート!C64)</f>
        <v/>
      </c>
      <c r="C21" s="1234"/>
      <c r="D21" s="1234"/>
      <c r="E21" s="1234"/>
      <c r="F21" s="1234"/>
      <c r="G21" s="1234"/>
      <c r="H21" s="1234"/>
      <c r="I21" s="1234"/>
      <c r="J21" s="1234"/>
      <c r="K21" s="1235"/>
      <c r="L21" s="644" t="str">
        <f>IF(基本情報入力シート!M64="","",基本情報入力シート!M64)</f>
        <v/>
      </c>
      <c r="M21" s="644" t="str">
        <f>IF(基本情報入力シート!R64="","",基本情報入力シート!R64)</f>
        <v/>
      </c>
      <c r="N21" s="644" t="str">
        <f>IF(基本情報入力シート!W64="","",基本情報入力シート!W64)</f>
        <v/>
      </c>
      <c r="O21" s="644" t="str">
        <f>IF(基本情報入力シート!X64="","",基本情報入力シート!X64)</f>
        <v/>
      </c>
      <c r="P21" s="645" t="str">
        <f>IF(基本情報入力シート!Y64="","",基本情報入力シート!Y64)</f>
        <v/>
      </c>
      <c r="Q21" s="646" t="str">
        <f>IF(基本情報入力シート!Z64="","",基本情報入力シート!Z64)</f>
        <v/>
      </c>
      <c r="R21" s="647" t="str">
        <f>IF(基本情報入力シート!AA64="","",基本情報入力シート!AA64)</f>
        <v/>
      </c>
      <c r="S21" s="134"/>
      <c r="T21" s="135"/>
      <c r="U21" s="648" t="str">
        <f>IFERROR(VLOOKUP(P21,【参考】数式用!$A$5:$I$28,MATCH(T21,【参考】数式用!$H$4:$I$4,0)+7,0),"")</f>
        <v/>
      </c>
      <c r="V21" s="137"/>
      <c r="W21" s="317" t="s">
        <v>121</v>
      </c>
      <c r="X21" s="138"/>
      <c r="Y21" s="318" t="s">
        <v>122</v>
      </c>
      <c r="Z21" s="138"/>
      <c r="AA21" s="318" t="s">
        <v>123</v>
      </c>
      <c r="AB21" s="138"/>
      <c r="AC21" s="318" t="s">
        <v>122</v>
      </c>
      <c r="AD21" s="138"/>
      <c r="AE21" s="318" t="s">
        <v>124</v>
      </c>
      <c r="AF21" s="649" t="s">
        <v>125</v>
      </c>
      <c r="AG21" s="656" t="str">
        <f t="shared" si="5"/>
        <v/>
      </c>
      <c r="AH21" s="650" t="s">
        <v>47</v>
      </c>
      <c r="AI21" s="651" t="str">
        <f t="shared" si="1"/>
        <v/>
      </c>
      <c r="AJ21" s="239"/>
      <c r="AK21" s="652" t="str">
        <f t="shared" si="6"/>
        <v>○</v>
      </c>
      <c r="AL21" s="653" t="str">
        <f t="shared" si="7"/>
        <v/>
      </c>
      <c r="AM21" s="654"/>
      <c r="AN21" s="654"/>
      <c r="AO21" s="654"/>
      <c r="AP21" s="654"/>
      <c r="AQ21" s="654"/>
      <c r="AR21" s="654"/>
      <c r="AS21" s="654"/>
      <c r="AT21" s="654"/>
      <c r="AU21" s="655"/>
    </row>
    <row r="22" spans="1:47" ht="33" customHeight="1" thickBot="1" x14ac:dyDescent="0.2">
      <c r="A22" s="644">
        <f t="shared" si="2"/>
        <v>12</v>
      </c>
      <c r="B22" s="1233" t="str">
        <f>IF(基本情報入力シート!C65="","",基本情報入力シート!C65)</f>
        <v/>
      </c>
      <c r="C22" s="1234"/>
      <c r="D22" s="1234"/>
      <c r="E22" s="1234"/>
      <c r="F22" s="1234"/>
      <c r="G22" s="1234"/>
      <c r="H22" s="1234"/>
      <c r="I22" s="1234"/>
      <c r="J22" s="1234"/>
      <c r="K22" s="1235"/>
      <c r="L22" s="644" t="str">
        <f>IF(基本情報入力シート!M65="","",基本情報入力シート!M65)</f>
        <v/>
      </c>
      <c r="M22" s="644" t="str">
        <f>IF(基本情報入力シート!R65="","",基本情報入力シート!R65)</f>
        <v/>
      </c>
      <c r="N22" s="644" t="str">
        <f>IF(基本情報入力シート!W65="","",基本情報入力シート!W65)</f>
        <v/>
      </c>
      <c r="O22" s="644" t="str">
        <f>IF(基本情報入力シート!X65="","",基本情報入力シート!X65)</f>
        <v/>
      </c>
      <c r="P22" s="645" t="str">
        <f>IF(基本情報入力シート!Y65="","",基本情報入力シート!Y65)</f>
        <v/>
      </c>
      <c r="Q22" s="646" t="str">
        <f>IF(基本情報入力シート!Z65="","",基本情報入力シート!Z65)</f>
        <v/>
      </c>
      <c r="R22" s="647" t="str">
        <f>IF(基本情報入力シート!AA65="","",基本情報入力シート!AA65)</f>
        <v/>
      </c>
      <c r="S22" s="134"/>
      <c r="T22" s="135"/>
      <c r="U22" s="648" t="str">
        <f>IFERROR(VLOOKUP(P22,【参考】数式用!$A$5:$I$28,MATCH(T22,【参考】数式用!$H$4:$I$4,0)+7,0),"")</f>
        <v/>
      </c>
      <c r="V22" s="137"/>
      <c r="W22" s="317" t="s">
        <v>121</v>
      </c>
      <c r="X22" s="138"/>
      <c r="Y22" s="318" t="s">
        <v>122</v>
      </c>
      <c r="Z22" s="138"/>
      <c r="AA22" s="318" t="s">
        <v>123</v>
      </c>
      <c r="AB22" s="138"/>
      <c r="AC22" s="318" t="s">
        <v>122</v>
      </c>
      <c r="AD22" s="138"/>
      <c r="AE22" s="318" t="s">
        <v>124</v>
      </c>
      <c r="AF22" s="649" t="s">
        <v>125</v>
      </c>
      <c r="AG22" s="656" t="str">
        <f t="shared" si="5"/>
        <v/>
      </c>
      <c r="AH22" s="650" t="s">
        <v>47</v>
      </c>
      <c r="AI22" s="651" t="str">
        <f t="shared" si="1"/>
        <v/>
      </c>
      <c r="AJ22" s="239"/>
      <c r="AK22" s="652" t="str">
        <f t="shared" si="6"/>
        <v>○</v>
      </c>
      <c r="AL22" s="653" t="str">
        <f t="shared" si="7"/>
        <v/>
      </c>
      <c r="AM22" s="654"/>
      <c r="AN22" s="654"/>
      <c r="AO22" s="654"/>
      <c r="AP22" s="654"/>
      <c r="AQ22" s="654"/>
      <c r="AR22" s="654"/>
      <c r="AS22" s="654"/>
      <c r="AT22" s="654"/>
      <c r="AU22" s="655"/>
    </row>
    <row r="23" spans="1:47" ht="33" customHeight="1" thickBot="1" x14ac:dyDescent="0.2">
      <c r="A23" s="644">
        <f t="shared" si="2"/>
        <v>13</v>
      </c>
      <c r="B23" s="1233" t="str">
        <f>IF(基本情報入力シート!C66="","",基本情報入力シート!C66)</f>
        <v/>
      </c>
      <c r="C23" s="1234"/>
      <c r="D23" s="1234"/>
      <c r="E23" s="1234"/>
      <c r="F23" s="1234"/>
      <c r="G23" s="1234"/>
      <c r="H23" s="1234"/>
      <c r="I23" s="1234"/>
      <c r="J23" s="1234"/>
      <c r="K23" s="1235"/>
      <c r="L23" s="644" t="str">
        <f>IF(基本情報入力シート!M66="","",基本情報入力シート!M66)</f>
        <v/>
      </c>
      <c r="M23" s="644" t="str">
        <f>IF(基本情報入力シート!R66="","",基本情報入力シート!R66)</f>
        <v/>
      </c>
      <c r="N23" s="644" t="str">
        <f>IF(基本情報入力シート!W66="","",基本情報入力シート!W66)</f>
        <v/>
      </c>
      <c r="O23" s="644" t="str">
        <f>IF(基本情報入力シート!X66="","",基本情報入力シート!X66)</f>
        <v/>
      </c>
      <c r="P23" s="645" t="str">
        <f>IF(基本情報入力シート!Y66="","",基本情報入力シート!Y66)</f>
        <v/>
      </c>
      <c r="Q23" s="646" t="str">
        <f>IF(基本情報入力シート!Z66="","",基本情報入力シート!Z66)</f>
        <v/>
      </c>
      <c r="R23" s="647" t="str">
        <f>IF(基本情報入力シート!AA66="","",基本情報入力シート!AA66)</f>
        <v/>
      </c>
      <c r="S23" s="134"/>
      <c r="T23" s="135"/>
      <c r="U23" s="648" t="str">
        <f>IFERROR(VLOOKUP(P23,【参考】数式用!$A$5:$I$28,MATCH(T23,【参考】数式用!$H$4:$I$4,0)+7,0),"")</f>
        <v/>
      </c>
      <c r="V23" s="137"/>
      <c r="W23" s="317" t="s">
        <v>121</v>
      </c>
      <c r="X23" s="138"/>
      <c r="Y23" s="318" t="s">
        <v>122</v>
      </c>
      <c r="Z23" s="138"/>
      <c r="AA23" s="318" t="s">
        <v>123</v>
      </c>
      <c r="AB23" s="138"/>
      <c r="AC23" s="318" t="s">
        <v>122</v>
      </c>
      <c r="AD23" s="138"/>
      <c r="AE23" s="318" t="s">
        <v>124</v>
      </c>
      <c r="AF23" s="649" t="s">
        <v>125</v>
      </c>
      <c r="AG23" s="656" t="str">
        <f t="shared" si="5"/>
        <v/>
      </c>
      <c r="AH23" s="650" t="s">
        <v>47</v>
      </c>
      <c r="AI23" s="651" t="str">
        <f t="shared" si="1"/>
        <v/>
      </c>
      <c r="AJ23" s="239"/>
      <c r="AK23" s="652" t="str">
        <f t="shared" si="6"/>
        <v>○</v>
      </c>
      <c r="AL23" s="653" t="str">
        <f t="shared" si="7"/>
        <v/>
      </c>
      <c r="AM23" s="654"/>
      <c r="AN23" s="654"/>
      <c r="AO23" s="654"/>
      <c r="AP23" s="654"/>
      <c r="AQ23" s="654"/>
      <c r="AR23" s="654"/>
      <c r="AS23" s="654"/>
      <c r="AT23" s="654"/>
      <c r="AU23" s="655"/>
    </row>
    <row r="24" spans="1:47" ht="33" customHeight="1" thickBot="1" x14ac:dyDescent="0.2">
      <c r="A24" s="644">
        <f t="shared" si="2"/>
        <v>14</v>
      </c>
      <c r="B24" s="1233" t="str">
        <f>IF(基本情報入力シート!C67="","",基本情報入力シート!C67)</f>
        <v/>
      </c>
      <c r="C24" s="1234"/>
      <c r="D24" s="1234"/>
      <c r="E24" s="1234"/>
      <c r="F24" s="1234"/>
      <c r="G24" s="1234"/>
      <c r="H24" s="1234"/>
      <c r="I24" s="1234"/>
      <c r="J24" s="1234"/>
      <c r="K24" s="1235"/>
      <c r="L24" s="644" t="str">
        <f>IF(基本情報入力シート!M67="","",基本情報入力シート!M67)</f>
        <v/>
      </c>
      <c r="M24" s="644" t="str">
        <f>IF(基本情報入力シート!R67="","",基本情報入力シート!R67)</f>
        <v/>
      </c>
      <c r="N24" s="644" t="str">
        <f>IF(基本情報入力シート!W67="","",基本情報入力シート!W67)</f>
        <v/>
      </c>
      <c r="O24" s="644" t="str">
        <f>IF(基本情報入力シート!X67="","",基本情報入力シート!X67)</f>
        <v/>
      </c>
      <c r="P24" s="645" t="str">
        <f>IF(基本情報入力シート!Y67="","",基本情報入力シート!Y67)</f>
        <v/>
      </c>
      <c r="Q24" s="646" t="str">
        <f>IF(基本情報入力シート!Z67="","",基本情報入力シート!Z67)</f>
        <v/>
      </c>
      <c r="R24" s="647" t="str">
        <f>IF(基本情報入力シート!AA67="","",基本情報入力シート!AA67)</f>
        <v/>
      </c>
      <c r="S24" s="134"/>
      <c r="T24" s="135"/>
      <c r="U24" s="648" t="str">
        <f>IFERROR(VLOOKUP(P24,【参考】数式用!$A$5:$I$28,MATCH(T24,【参考】数式用!$H$4:$I$4,0)+7,0),"")</f>
        <v/>
      </c>
      <c r="V24" s="137"/>
      <c r="W24" s="317" t="s">
        <v>121</v>
      </c>
      <c r="X24" s="138"/>
      <c r="Y24" s="318" t="s">
        <v>122</v>
      </c>
      <c r="Z24" s="138"/>
      <c r="AA24" s="318" t="s">
        <v>123</v>
      </c>
      <c r="AB24" s="138"/>
      <c r="AC24" s="318" t="s">
        <v>122</v>
      </c>
      <c r="AD24" s="138"/>
      <c r="AE24" s="318" t="s">
        <v>124</v>
      </c>
      <c r="AF24" s="649" t="s">
        <v>125</v>
      </c>
      <c r="AG24" s="656" t="str">
        <f t="shared" si="5"/>
        <v/>
      </c>
      <c r="AH24" s="650" t="s">
        <v>47</v>
      </c>
      <c r="AI24" s="651" t="str">
        <f t="shared" si="1"/>
        <v/>
      </c>
      <c r="AJ24" s="239"/>
      <c r="AK24" s="652" t="str">
        <f t="shared" si="6"/>
        <v>○</v>
      </c>
      <c r="AL24" s="653" t="str">
        <f t="shared" si="7"/>
        <v/>
      </c>
      <c r="AM24" s="654"/>
      <c r="AN24" s="654"/>
      <c r="AO24" s="654"/>
      <c r="AP24" s="654"/>
      <c r="AQ24" s="654"/>
      <c r="AR24" s="654"/>
      <c r="AS24" s="654"/>
      <c r="AT24" s="654"/>
      <c r="AU24" s="655"/>
    </row>
    <row r="25" spans="1:47" ht="33" customHeight="1" thickBot="1" x14ac:dyDescent="0.2">
      <c r="A25" s="644">
        <f t="shared" si="2"/>
        <v>15</v>
      </c>
      <c r="B25" s="1233" t="str">
        <f>IF(基本情報入力シート!C68="","",基本情報入力シート!C68)</f>
        <v/>
      </c>
      <c r="C25" s="1234"/>
      <c r="D25" s="1234"/>
      <c r="E25" s="1234"/>
      <c r="F25" s="1234"/>
      <c r="G25" s="1234"/>
      <c r="H25" s="1234"/>
      <c r="I25" s="1234"/>
      <c r="J25" s="1234"/>
      <c r="K25" s="1235"/>
      <c r="L25" s="644" t="str">
        <f>IF(基本情報入力シート!M68="","",基本情報入力シート!M68)</f>
        <v/>
      </c>
      <c r="M25" s="644" t="str">
        <f>IF(基本情報入力シート!R68="","",基本情報入力シート!R68)</f>
        <v/>
      </c>
      <c r="N25" s="644" t="str">
        <f>IF(基本情報入力シート!W68="","",基本情報入力シート!W68)</f>
        <v/>
      </c>
      <c r="O25" s="644" t="str">
        <f>IF(基本情報入力シート!X68="","",基本情報入力シート!X68)</f>
        <v/>
      </c>
      <c r="P25" s="645" t="str">
        <f>IF(基本情報入力シート!Y68="","",基本情報入力シート!Y68)</f>
        <v/>
      </c>
      <c r="Q25" s="646" t="str">
        <f>IF(基本情報入力シート!Z68="","",基本情報入力シート!Z68)</f>
        <v/>
      </c>
      <c r="R25" s="647" t="str">
        <f>IF(基本情報入力シート!AA68="","",基本情報入力シート!AA68)</f>
        <v/>
      </c>
      <c r="S25" s="134"/>
      <c r="T25" s="135"/>
      <c r="U25" s="648" t="str">
        <f>IFERROR(VLOOKUP(P25,【参考】数式用!$A$5:$I$28,MATCH(T25,【参考】数式用!$H$4:$I$4,0)+7,0),"")</f>
        <v/>
      </c>
      <c r="V25" s="137"/>
      <c r="W25" s="317" t="s">
        <v>121</v>
      </c>
      <c r="X25" s="138"/>
      <c r="Y25" s="318" t="s">
        <v>122</v>
      </c>
      <c r="Z25" s="138"/>
      <c r="AA25" s="318" t="s">
        <v>123</v>
      </c>
      <c r="AB25" s="138"/>
      <c r="AC25" s="318" t="s">
        <v>122</v>
      </c>
      <c r="AD25" s="138"/>
      <c r="AE25" s="318" t="s">
        <v>124</v>
      </c>
      <c r="AF25" s="649" t="s">
        <v>125</v>
      </c>
      <c r="AG25" s="656" t="str">
        <f t="shared" si="5"/>
        <v/>
      </c>
      <c r="AH25" s="650" t="s">
        <v>47</v>
      </c>
      <c r="AI25" s="651" t="str">
        <f t="shared" si="1"/>
        <v/>
      </c>
      <c r="AJ25" s="239"/>
      <c r="AK25" s="652" t="str">
        <f t="shared" si="6"/>
        <v>○</v>
      </c>
      <c r="AL25" s="653" t="str">
        <f t="shared" si="7"/>
        <v/>
      </c>
      <c r="AM25" s="654"/>
      <c r="AN25" s="654"/>
      <c r="AO25" s="654"/>
      <c r="AP25" s="654"/>
      <c r="AQ25" s="654"/>
      <c r="AR25" s="654"/>
      <c r="AS25" s="654"/>
      <c r="AT25" s="654"/>
      <c r="AU25" s="655"/>
    </row>
    <row r="26" spans="1:47" ht="33" customHeight="1" thickBot="1" x14ac:dyDescent="0.2">
      <c r="A26" s="644">
        <f t="shared" si="2"/>
        <v>16</v>
      </c>
      <c r="B26" s="1233" t="str">
        <f>IF(基本情報入力シート!C69="","",基本情報入力シート!C69)</f>
        <v/>
      </c>
      <c r="C26" s="1234"/>
      <c r="D26" s="1234"/>
      <c r="E26" s="1234"/>
      <c r="F26" s="1234"/>
      <c r="G26" s="1234"/>
      <c r="H26" s="1234"/>
      <c r="I26" s="1234"/>
      <c r="J26" s="1234"/>
      <c r="K26" s="1235"/>
      <c r="L26" s="644" t="str">
        <f>IF(基本情報入力シート!M69="","",基本情報入力シート!M69)</f>
        <v/>
      </c>
      <c r="M26" s="644" t="str">
        <f>IF(基本情報入力シート!R69="","",基本情報入力シート!R69)</f>
        <v/>
      </c>
      <c r="N26" s="644" t="str">
        <f>IF(基本情報入力シート!W69="","",基本情報入力シート!W69)</f>
        <v/>
      </c>
      <c r="O26" s="644" t="str">
        <f>IF(基本情報入力シート!X69="","",基本情報入力シート!X69)</f>
        <v/>
      </c>
      <c r="P26" s="645" t="str">
        <f>IF(基本情報入力シート!Y69="","",基本情報入力シート!Y69)</f>
        <v/>
      </c>
      <c r="Q26" s="646" t="str">
        <f>IF(基本情報入力シート!Z69="","",基本情報入力シート!Z69)</f>
        <v/>
      </c>
      <c r="R26" s="647" t="str">
        <f>IF(基本情報入力シート!AA69="","",基本情報入力シート!AA69)</f>
        <v/>
      </c>
      <c r="S26" s="134"/>
      <c r="T26" s="135"/>
      <c r="U26" s="648" t="str">
        <f>IFERROR(VLOOKUP(P26,【参考】数式用!$A$5:$I$28,MATCH(T26,【参考】数式用!$H$4:$I$4,0)+7,0),"")</f>
        <v/>
      </c>
      <c r="V26" s="137"/>
      <c r="W26" s="317" t="s">
        <v>121</v>
      </c>
      <c r="X26" s="138"/>
      <c r="Y26" s="318" t="s">
        <v>122</v>
      </c>
      <c r="Z26" s="138"/>
      <c r="AA26" s="318" t="s">
        <v>123</v>
      </c>
      <c r="AB26" s="138"/>
      <c r="AC26" s="318" t="s">
        <v>122</v>
      </c>
      <c r="AD26" s="138"/>
      <c r="AE26" s="318" t="s">
        <v>124</v>
      </c>
      <c r="AF26" s="649" t="s">
        <v>125</v>
      </c>
      <c r="AG26" s="656" t="str">
        <f t="shared" si="5"/>
        <v/>
      </c>
      <c r="AH26" s="650" t="s">
        <v>47</v>
      </c>
      <c r="AI26" s="651" t="str">
        <f t="shared" si="1"/>
        <v/>
      </c>
      <c r="AJ26" s="239"/>
      <c r="AK26" s="652" t="str">
        <f t="shared" si="6"/>
        <v>○</v>
      </c>
      <c r="AL26" s="653" t="str">
        <f t="shared" si="7"/>
        <v/>
      </c>
      <c r="AM26" s="654"/>
      <c r="AN26" s="654"/>
      <c r="AO26" s="654"/>
      <c r="AP26" s="654"/>
      <c r="AQ26" s="654"/>
      <c r="AR26" s="654"/>
      <c r="AS26" s="654"/>
      <c r="AT26" s="654"/>
      <c r="AU26" s="655"/>
    </row>
    <row r="27" spans="1:47" ht="33" customHeight="1" thickBot="1" x14ac:dyDescent="0.2">
      <c r="A27" s="644">
        <f t="shared" si="2"/>
        <v>17</v>
      </c>
      <c r="B27" s="1233" t="str">
        <f>IF(基本情報入力シート!C70="","",基本情報入力シート!C70)</f>
        <v/>
      </c>
      <c r="C27" s="1234"/>
      <c r="D27" s="1234"/>
      <c r="E27" s="1234"/>
      <c r="F27" s="1234"/>
      <c r="G27" s="1234"/>
      <c r="H27" s="1234"/>
      <c r="I27" s="1234"/>
      <c r="J27" s="1234"/>
      <c r="K27" s="1235"/>
      <c r="L27" s="644" t="str">
        <f>IF(基本情報入力シート!M70="","",基本情報入力シート!M70)</f>
        <v/>
      </c>
      <c r="M27" s="644" t="str">
        <f>IF(基本情報入力シート!R70="","",基本情報入力シート!R70)</f>
        <v/>
      </c>
      <c r="N27" s="644" t="str">
        <f>IF(基本情報入力シート!W70="","",基本情報入力シート!W70)</f>
        <v/>
      </c>
      <c r="O27" s="644" t="str">
        <f>IF(基本情報入力シート!X70="","",基本情報入力シート!X70)</f>
        <v/>
      </c>
      <c r="P27" s="645" t="str">
        <f>IF(基本情報入力シート!Y70="","",基本情報入力シート!Y70)</f>
        <v/>
      </c>
      <c r="Q27" s="646" t="str">
        <f>IF(基本情報入力シート!Z70="","",基本情報入力シート!Z70)</f>
        <v/>
      </c>
      <c r="R27" s="647" t="str">
        <f>IF(基本情報入力シート!AA70="","",基本情報入力シート!AA70)</f>
        <v/>
      </c>
      <c r="S27" s="134"/>
      <c r="T27" s="135"/>
      <c r="U27" s="648" t="str">
        <f>IFERROR(VLOOKUP(P27,【参考】数式用!$A$5:$I$28,MATCH(T27,【参考】数式用!$H$4:$I$4,0)+7,0),"")</f>
        <v/>
      </c>
      <c r="V27" s="137"/>
      <c r="W27" s="317" t="s">
        <v>121</v>
      </c>
      <c r="X27" s="138"/>
      <c r="Y27" s="318" t="s">
        <v>122</v>
      </c>
      <c r="Z27" s="138"/>
      <c r="AA27" s="318" t="s">
        <v>123</v>
      </c>
      <c r="AB27" s="138"/>
      <c r="AC27" s="318" t="s">
        <v>122</v>
      </c>
      <c r="AD27" s="138"/>
      <c r="AE27" s="318" t="s">
        <v>124</v>
      </c>
      <c r="AF27" s="649" t="s">
        <v>125</v>
      </c>
      <c r="AG27" s="656" t="str">
        <f t="shared" si="5"/>
        <v/>
      </c>
      <c r="AH27" s="650" t="s">
        <v>47</v>
      </c>
      <c r="AI27" s="651" t="str">
        <f t="shared" si="1"/>
        <v/>
      </c>
      <c r="AJ27" s="239"/>
      <c r="AK27" s="652" t="str">
        <f t="shared" si="6"/>
        <v>○</v>
      </c>
      <c r="AL27" s="653" t="str">
        <f t="shared" si="7"/>
        <v/>
      </c>
      <c r="AM27" s="654"/>
      <c r="AN27" s="654"/>
      <c r="AO27" s="654"/>
      <c r="AP27" s="654"/>
      <c r="AQ27" s="654"/>
      <c r="AR27" s="654"/>
      <c r="AS27" s="654"/>
      <c r="AT27" s="654"/>
      <c r="AU27" s="655"/>
    </row>
    <row r="28" spans="1:47" ht="33" customHeight="1" thickBot="1" x14ac:dyDescent="0.2">
      <c r="A28" s="644">
        <f t="shared" si="2"/>
        <v>18</v>
      </c>
      <c r="B28" s="1233" t="str">
        <f>IF(基本情報入力シート!C71="","",基本情報入力シート!C71)</f>
        <v/>
      </c>
      <c r="C28" s="1234"/>
      <c r="D28" s="1234"/>
      <c r="E28" s="1234"/>
      <c r="F28" s="1234"/>
      <c r="G28" s="1234"/>
      <c r="H28" s="1234"/>
      <c r="I28" s="1234"/>
      <c r="J28" s="1234"/>
      <c r="K28" s="1235"/>
      <c r="L28" s="644" t="str">
        <f>IF(基本情報入力シート!M71="","",基本情報入力シート!M71)</f>
        <v/>
      </c>
      <c r="M28" s="644" t="str">
        <f>IF(基本情報入力シート!R71="","",基本情報入力シート!R71)</f>
        <v/>
      </c>
      <c r="N28" s="644" t="str">
        <f>IF(基本情報入力シート!W71="","",基本情報入力シート!W71)</f>
        <v/>
      </c>
      <c r="O28" s="644" t="str">
        <f>IF(基本情報入力シート!X71="","",基本情報入力シート!X71)</f>
        <v/>
      </c>
      <c r="P28" s="645" t="str">
        <f>IF(基本情報入力シート!Y71="","",基本情報入力シート!Y71)</f>
        <v/>
      </c>
      <c r="Q28" s="646" t="str">
        <f>IF(基本情報入力シート!Z71="","",基本情報入力シート!Z71)</f>
        <v/>
      </c>
      <c r="R28" s="647" t="str">
        <f>IF(基本情報入力シート!AA71="","",基本情報入力シート!AA71)</f>
        <v/>
      </c>
      <c r="S28" s="134"/>
      <c r="T28" s="135"/>
      <c r="U28" s="648" t="str">
        <f>IFERROR(VLOOKUP(P28,【参考】数式用!$A$5:$I$28,MATCH(T28,【参考】数式用!$H$4:$I$4,0)+7,0),"")</f>
        <v/>
      </c>
      <c r="V28" s="137"/>
      <c r="W28" s="317" t="s">
        <v>121</v>
      </c>
      <c r="X28" s="138"/>
      <c r="Y28" s="318" t="s">
        <v>122</v>
      </c>
      <c r="Z28" s="138"/>
      <c r="AA28" s="318" t="s">
        <v>123</v>
      </c>
      <c r="AB28" s="138"/>
      <c r="AC28" s="318" t="s">
        <v>122</v>
      </c>
      <c r="AD28" s="138"/>
      <c r="AE28" s="318" t="s">
        <v>124</v>
      </c>
      <c r="AF28" s="649" t="s">
        <v>125</v>
      </c>
      <c r="AG28" s="656" t="str">
        <f t="shared" si="5"/>
        <v/>
      </c>
      <c r="AH28" s="650" t="s">
        <v>47</v>
      </c>
      <c r="AI28" s="651" t="str">
        <f t="shared" si="1"/>
        <v/>
      </c>
      <c r="AJ28" s="239"/>
      <c r="AK28" s="652" t="str">
        <f t="shared" si="6"/>
        <v>○</v>
      </c>
      <c r="AL28" s="653" t="str">
        <f t="shared" si="7"/>
        <v/>
      </c>
      <c r="AM28" s="654"/>
      <c r="AN28" s="654"/>
      <c r="AO28" s="654"/>
      <c r="AP28" s="654"/>
      <c r="AQ28" s="654"/>
      <c r="AR28" s="654"/>
      <c r="AS28" s="654"/>
      <c r="AT28" s="654"/>
      <c r="AU28" s="655"/>
    </row>
    <row r="29" spans="1:47" ht="33" customHeight="1" thickBot="1" x14ac:dyDescent="0.2">
      <c r="A29" s="644">
        <f t="shared" si="2"/>
        <v>19</v>
      </c>
      <c r="B29" s="1233" t="str">
        <f>IF(基本情報入力シート!C72="","",基本情報入力シート!C72)</f>
        <v/>
      </c>
      <c r="C29" s="1234"/>
      <c r="D29" s="1234"/>
      <c r="E29" s="1234"/>
      <c r="F29" s="1234"/>
      <c r="G29" s="1234"/>
      <c r="H29" s="1234"/>
      <c r="I29" s="1234"/>
      <c r="J29" s="1234"/>
      <c r="K29" s="1235"/>
      <c r="L29" s="644" t="str">
        <f>IF(基本情報入力シート!M72="","",基本情報入力シート!M72)</f>
        <v/>
      </c>
      <c r="M29" s="644" t="str">
        <f>IF(基本情報入力シート!R72="","",基本情報入力シート!R72)</f>
        <v/>
      </c>
      <c r="N29" s="644" t="str">
        <f>IF(基本情報入力シート!W72="","",基本情報入力シート!W72)</f>
        <v/>
      </c>
      <c r="O29" s="644" t="str">
        <f>IF(基本情報入力シート!X72="","",基本情報入力シート!X72)</f>
        <v/>
      </c>
      <c r="P29" s="645" t="str">
        <f>IF(基本情報入力シート!Y72="","",基本情報入力シート!Y72)</f>
        <v/>
      </c>
      <c r="Q29" s="646" t="str">
        <f>IF(基本情報入力シート!Z72="","",基本情報入力シート!Z72)</f>
        <v/>
      </c>
      <c r="R29" s="647" t="str">
        <f>IF(基本情報入力シート!AA72="","",基本情報入力シート!AA72)</f>
        <v/>
      </c>
      <c r="S29" s="134"/>
      <c r="T29" s="135"/>
      <c r="U29" s="648" t="str">
        <f>IFERROR(VLOOKUP(P29,【参考】数式用!$A$5:$I$28,MATCH(T29,【参考】数式用!$H$4:$I$4,0)+7,0),"")</f>
        <v/>
      </c>
      <c r="V29" s="137"/>
      <c r="W29" s="317" t="s">
        <v>121</v>
      </c>
      <c r="X29" s="138"/>
      <c r="Y29" s="318" t="s">
        <v>122</v>
      </c>
      <c r="Z29" s="138"/>
      <c r="AA29" s="318" t="s">
        <v>123</v>
      </c>
      <c r="AB29" s="138"/>
      <c r="AC29" s="318" t="s">
        <v>122</v>
      </c>
      <c r="AD29" s="138"/>
      <c r="AE29" s="318" t="s">
        <v>124</v>
      </c>
      <c r="AF29" s="649" t="s">
        <v>125</v>
      </c>
      <c r="AG29" s="656" t="str">
        <f t="shared" si="5"/>
        <v/>
      </c>
      <c r="AH29" s="650" t="s">
        <v>47</v>
      </c>
      <c r="AI29" s="651" t="str">
        <f t="shared" si="1"/>
        <v/>
      </c>
      <c r="AJ29" s="239"/>
      <c r="AK29" s="652" t="str">
        <f t="shared" si="6"/>
        <v>○</v>
      </c>
      <c r="AL29" s="653" t="str">
        <f t="shared" si="7"/>
        <v/>
      </c>
      <c r="AM29" s="654"/>
      <c r="AN29" s="654"/>
      <c r="AO29" s="654"/>
      <c r="AP29" s="654"/>
      <c r="AQ29" s="654"/>
      <c r="AR29" s="654"/>
      <c r="AS29" s="654"/>
      <c r="AT29" s="654"/>
      <c r="AU29" s="655"/>
    </row>
    <row r="30" spans="1:47" ht="33" customHeight="1" thickBot="1" x14ac:dyDescent="0.2">
      <c r="A30" s="644">
        <f t="shared" si="2"/>
        <v>20</v>
      </c>
      <c r="B30" s="1233" t="str">
        <f>IF(基本情報入力シート!C73="","",基本情報入力シート!C73)</f>
        <v/>
      </c>
      <c r="C30" s="1234"/>
      <c r="D30" s="1234"/>
      <c r="E30" s="1234"/>
      <c r="F30" s="1234"/>
      <c r="G30" s="1234"/>
      <c r="H30" s="1234"/>
      <c r="I30" s="1234"/>
      <c r="J30" s="1234"/>
      <c r="K30" s="1235"/>
      <c r="L30" s="644" t="str">
        <f>IF(基本情報入力シート!M73="","",基本情報入力シート!M73)</f>
        <v/>
      </c>
      <c r="M30" s="644" t="str">
        <f>IF(基本情報入力シート!R73="","",基本情報入力シート!R73)</f>
        <v/>
      </c>
      <c r="N30" s="644" t="str">
        <f>IF(基本情報入力シート!W73="","",基本情報入力シート!W73)</f>
        <v/>
      </c>
      <c r="O30" s="644" t="str">
        <f>IF(基本情報入力シート!X73="","",基本情報入力シート!X73)</f>
        <v/>
      </c>
      <c r="P30" s="645" t="str">
        <f>IF(基本情報入力シート!Y73="","",基本情報入力シート!Y73)</f>
        <v/>
      </c>
      <c r="Q30" s="646" t="str">
        <f>IF(基本情報入力シート!Z73="","",基本情報入力シート!Z73)</f>
        <v/>
      </c>
      <c r="R30" s="647" t="str">
        <f>IF(基本情報入力シート!AA73="","",基本情報入力シート!AA73)</f>
        <v/>
      </c>
      <c r="S30" s="134"/>
      <c r="T30" s="135"/>
      <c r="U30" s="648" t="str">
        <f>IFERROR(VLOOKUP(P30,【参考】数式用!$A$5:$I$28,MATCH(T30,【参考】数式用!$H$4:$I$4,0)+7,0),"")</f>
        <v/>
      </c>
      <c r="V30" s="137"/>
      <c r="W30" s="317" t="s">
        <v>121</v>
      </c>
      <c r="X30" s="138"/>
      <c r="Y30" s="318" t="s">
        <v>122</v>
      </c>
      <c r="Z30" s="138"/>
      <c r="AA30" s="318" t="s">
        <v>123</v>
      </c>
      <c r="AB30" s="138"/>
      <c r="AC30" s="318" t="s">
        <v>122</v>
      </c>
      <c r="AD30" s="138"/>
      <c r="AE30" s="318" t="s">
        <v>124</v>
      </c>
      <c r="AF30" s="649" t="s">
        <v>125</v>
      </c>
      <c r="AG30" s="656" t="str">
        <f t="shared" si="5"/>
        <v/>
      </c>
      <c r="AH30" s="650" t="s">
        <v>47</v>
      </c>
      <c r="AI30" s="651" t="str">
        <f t="shared" si="1"/>
        <v/>
      </c>
      <c r="AJ30" s="239"/>
      <c r="AK30" s="652" t="str">
        <f t="shared" si="6"/>
        <v>○</v>
      </c>
      <c r="AL30" s="653" t="str">
        <f t="shared" si="7"/>
        <v/>
      </c>
      <c r="AM30" s="654"/>
      <c r="AN30" s="654"/>
      <c r="AO30" s="654"/>
      <c r="AP30" s="654"/>
      <c r="AQ30" s="654"/>
      <c r="AR30" s="654"/>
      <c r="AS30" s="654"/>
      <c r="AT30" s="654"/>
      <c r="AU30" s="655"/>
    </row>
    <row r="31" spans="1:47" ht="33" customHeight="1" thickBot="1" x14ac:dyDescent="0.2">
      <c r="A31" s="644">
        <f t="shared" si="2"/>
        <v>21</v>
      </c>
      <c r="B31" s="1233" t="str">
        <f>IF(基本情報入力シート!C74="","",基本情報入力シート!C74)</f>
        <v/>
      </c>
      <c r="C31" s="1234"/>
      <c r="D31" s="1234"/>
      <c r="E31" s="1234"/>
      <c r="F31" s="1234"/>
      <c r="G31" s="1234"/>
      <c r="H31" s="1234"/>
      <c r="I31" s="1234"/>
      <c r="J31" s="1234"/>
      <c r="K31" s="1235"/>
      <c r="L31" s="644" t="str">
        <f>IF(基本情報入力シート!M74="","",基本情報入力シート!M74)</f>
        <v/>
      </c>
      <c r="M31" s="644" t="str">
        <f>IF(基本情報入力シート!R74="","",基本情報入力シート!R74)</f>
        <v/>
      </c>
      <c r="N31" s="644" t="str">
        <f>IF(基本情報入力シート!W74="","",基本情報入力シート!W74)</f>
        <v/>
      </c>
      <c r="O31" s="644" t="str">
        <f>IF(基本情報入力シート!X74="","",基本情報入力シート!X74)</f>
        <v/>
      </c>
      <c r="P31" s="645" t="str">
        <f>IF(基本情報入力シート!Y74="","",基本情報入力シート!Y74)</f>
        <v/>
      </c>
      <c r="Q31" s="646" t="str">
        <f>IF(基本情報入力シート!Z74="","",基本情報入力シート!Z74)</f>
        <v/>
      </c>
      <c r="R31" s="647" t="str">
        <f>IF(基本情報入力シート!AA74="","",基本情報入力シート!AA74)</f>
        <v/>
      </c>
      <c r="S31" s="134"/>
      <c r="T31" s="135"/>
      <c r="U31" s="648" t="str">
        <f>IFERROR(VLOOKUP(P31,【参考】数式用!$A$5:$I$28,MATCH(T31,【参考】数式用!$H$4:$I$4,0)+7,0),"")</f>
        <v/>
      </c>
      <c r="V31" s="137"/>
      <c r="W31" s="317" t="s">
        <v>121</v>
      </c>
      <c r="X31" s="138"/>
      <c r="Y31" s="318" t="s">
        <v>122</v>
      </c>
      <c r="Z31" s="138"/>
      <c r="AA31" s="318" t="s">
        <v>123</v>
      </c>
      <c r="AB31" s="138"/>
      <c r="AC31" s="318" t="s">
        <v>122</v>
      </c>
      <c r="AD31" s="138"/>
      <c r="AE31" s="318" t="s">
        <v>124</v>
      </c>
      <c r="AF31" s="649" t="s">
        <v>125</v>
      </c>
      <c r="AG31" s="656" t="str">
        <f t="shared" si="5"/>
        <v/>
      </c>
      <c r="AH31" s="650" t="s">
        <v>47</v>
      </c>
      <c r="AI31" s="651" t="str">
        <f t="shared" si="1"/>
        <v/>
      </c>
      <c r="AJ31" s="239"/>
      <c r="AK31" s="652" t="str">
        <f t="shared" si="6"/>
        <v>○</v>
      </c>
      <c r="AL31" s="653" t="str">
        <f t="shared" si="7"/>
        <v/>
      </c>
      <c r="AM31" s="654"/>
      <c r="AN31" s="654"/>
      <c r="AO31" s="654"/>
      <c r="AP31" s="654"/>
      <c r="AQ31" s="654"/>
      <c r="AR31" s="654"/>
      <c r="AS31" s="654"/>
      <c r="AT31" s="654"/>
      <c r="AU31" s="655"/>
    </row>
    <row r="32" spans="1:47" ht="33" customHeight="1" thickBot="1" x14ac:dyDescent="0.2">
      <c r="A32" s="644">
        <f t="shared" si="2"/>
        <v>22</v>
      </c>
      <c r="B32" s="1233" t="str">
        <f>IF(基本情報入力シート!C75="","",基本情報入力シート!C75)</f>
        <v/>
      </c>
      <c r="C32" s="1234"/>
      <c r="D32" s="1234"/>
      <c r="E32" s="1234"/>
      <c r="F32" s="1234"/>
      <c r="G32" s="1234"/>
      <c r="H32" s="1234"/>
      <c r="I32" s="1234"/>
      <c r="J32" s="1234"/>
      <c r="K32" s="1235"/>
      <c r="L32" s="644" t="str">
        <f>IF(基本情報入力シート!M75="","",基本情報入力シート!M75)</f>
        <v/>
      </c>
      <c r="M32" s="644" t="str">
        <f>IF(基本情報入力シート!R75="","",基本情報入力シート!R75)</f>
        <v/>
      </c>
      <c r="N32" s="644" t="str">
        <f>IF(基本情報入力シート!W75="","",基本情報入力シート!W75)</f>
        <v/>
      </c>
      <c r="O32" s="644" t="str">
        <f>IF(基本情報入力シート!X75="","",基本情報入力シート!X75)</f>
        <v/>
      </c>
      <c r="P32" s="645" t="str">
        <f>IF(基本情報入力シート!Y75="","",基本情報入力シート!Y75)</f>
        <v/>
      </c>
      <c r="Q32" s="646" t="str">
        <f>IF(基本情報入力シート!Z75="","",基本情報入力シート!Z75)</f>
        <v/>
      </c>
      <c r="R32" s="647" t="str">
        <f>IF(基本情報入力シート!AA75="","",基本情報入力シート!AA75)</f>
        <v/>
      </c>
      <c r="S32" s="134"/>
      <c r="T32" s="135"/>
      <c r="U32" s="648" t="str">
        <f>IFERROR(VLOOKUP(P32,【参考】数式用!$A$5:$I$28,MATCH(T32,【参考】数式用!$H$4:$I$4,0)+7,0),"")</f>
        <v/>
      </c>
      <c r="V32" s="137"/>
      <c r="W32" s="317" t="s">
        <v>121</v>
      </c>
      <c r="X32" s="138"/>
      <c r="Y32" s="318" t="s">
        <v>122</v>
      </c>
      <c r="Z32" s="138"/>
      <c r="AA32" s="318" t="s">
        <v>123</v>
      </c>
      <c r="AB32" s="138"/>
      <c r="AC32" s="318" t="s">
        <v>122</v>
      </c>
      <c r="AD32" s="138"/>
      <c r="AE32" s="318" t="s">
        <v>124</v>
      </c>
      <c r="AF32" s="649" t="s">
        <v>125</v>
      </c>
      <c r="AG32" s="656" t="str">
        <f t="shared" si="5"/>
        <v/>
      </c>
      <c r="AH32" s="650" t="s">
        <v>47</v>
      </c>
      <c r="AI32" s="651" t="str">
        <f t="shared" si="1"/>
        <v/>
      </c>
      <c r="AJ32" s="239"/>
      <c r="AK32" s="652" t="str">
        <f t="shared" si="6"/>
        <v>○</v>
      </c>
      <c r="AL32" s="653" t="str">
        <f t="shared" si="7"/>
        <v/>
      </c>
      <c r="AM32" s="654"/>
      <c r="AN32" s="654"/>
      <c r="AO32" s="654"/>
      <c r="AP32" s="654"/>
      <c r="AQ32" s="654"/>
      <c r="AR32" s="654"/>
      <c r="AS32" s="654"/>
      <c r="AT32" s="654"/>
      <c r="AU32" s="655"/>
    </row>
    <row r="33" spans="1:47" ht="33" customHeight="1" thickBot="1" x14ac:dyDescent="0.2">
      <c r="A33" s="644">
        <f t="shared" si="2"/>
        <v>23</v>
      </c>
      <c r="B33" s="1233" t="str">
        <f>IF(基本情報入力シート!C76="","",基本情報入力シート!C76)</f>
        <v/>
      </c>
      <c r="C33" s="1234"/>
      <c r="D33" s="1234"/>
      <c r="E33" s="1234"/>
      <c r="F33" s="1234"/>
      <c r="G33" s="1234"/>
      <c r="H33" s="1234"/>
      <c r="I33" s="1234"/>
      <c r="J33" s="1234"/>
      <c r="K33" s="1235"/>
      <c r="L33" s="644" t="str">
        <f>IF(基本情報入力シート!M76="","",基本情報入力シート!M76)</f>
        <v/>
      </c>
      <c r="M33" s="644" t="str">
        <f>IF(基本情報入力シート!R76="","",基本情報入力シート!R76)</f>
        <v/>
      </c>
      <c r="N33" s="644" t="str">
        <f>IF(基本情報入力シート!W76="","",基本情報入力シート!W76)</f>
        <v/>
      </c>
      <c r="O33" s="644" t="str">
        <f>IF(基本情報入力シート!X76="","",基本情報入力シート!X76)</f>
        <v/>
      </c>
      <c r="P33" s="645" t="str">
        <f>IF(基本情報入力シート!Y76="","",基本情報入力シート!Y76)</f>
        <v/>
      </c>
      <c r="Q33" s="646" t="str">
        <f>IF(基本情報入力シート!Z76="","",基本情報入力シート!Z76)</f>
        <v/>
      </c>
      <c r="R33" s="647" t="str">
        <f>IF(基本情報入力シート!AA76="","",基本情報入力シート!AA76)</f>
        <v/>
      </c>
      <c r="S33" s="134"/>
      <c r="T33" s="135"/>
      <c r="U33" s="648" t="str">
        <f>IFERROR(VLOOKUP(P33,【参考】数式用!$A$5:$I$28,MATCH(T33,【参考】数式用!$H$4:$I$4,0)+7,0),"")</f>
        <v/>
      </c>
      <c r="V33" s="137"/>
      <c r="W33" s="317" t="s">
        <v>121</v>
      </c>
      <c r="X33" s="138"/>
      <c r="Y33" s="318" t="s">
        <v>122</v>
      </c>
      <c r="Z33" s="138"/>
      <c r="AA33" s="318" t="s">
        <v>123</v>
      </c>
      <c r="AB33" s="138"/>
      <c r="AC33" s="318" t="s">
        <v>122</v>
      </c>
      <c r="AD33" s="138"/>
      <c r="AE33" s="318" t="s">
        <v>124</v>
      </c>
      <c r="AF33" s="649" t="s">
        <v>125</v>
      </c>
      <c r="AG33" s="656" t="str">
        <f t="shared" si="5"/>
        <v/>
      </c>
      <c r="AH33" s="650" t="s">
        <v>47</v>
      </c>
      <c r="AI33" s="651" t="str">
        <f t="shared" si="1"/>
        <v/>
      </c>
      <c r="AJ33" s="239"/>
      <c r="AK33" s="652" t="str">
        <f t="shared" si="6"/>
        <v>○</v>
      </c>
      <c r="AL33" s="653" t="str">
        <f t="shared" si="7"/>
        <v/>
      </c>
      <c r="AM33" s="654"/>
      <c r="AN33" s="654"/>
      <c r="AO33" s="654"/>
      <c r="AP33" s="654"/>
      <c r="AQ33" s="654"/>
      <c r="AR33" s="654"/>
      <c r="AS33" s="654"/>
      <c r="AT33" s="654"/>
      <c r="AU33" s="655"/>
    </row>
    <row r="34" spans="1:47" ht="33" customHeight="1" thickBot="1" x14ac:dyDescent="0.2">
      <c r="A34" s="644">
        <f t="shared" si="2"/>
        <v>24</v>
      </c>
      <c r="B34" s="1233" t="str">
        <f>IF(基本情報入力シート!C77="","",基本情報入力シート!C77)</f>
        <v/>
      </c>
      <c r="C34" s="1234"/>
      <c r="D34" s="1234"/>
      <c r="E34" s="1234"/>
      <c r="F34" s="1234"/>
      <c r="G34" s="1234"/>
      <c r="H34" s="1234"/>
      <c r="I34" s="1234"/>
      <c r="J34" s="1234"/>
      <c r="K34" s="1235"/>
      <c r="L34" s="644" t="str">
        <f>IF(基本情報入力シート!M77="","",基本情報入力シート!M77)</f>
        <v/>
      </c>
      <c r="M34" s="644" t="str">
        <f>IF(基本情報入力シート!R77="","",基本情報入力シート!R77)</f>
        <v/>
      </c>
      <c r="N34" s="644" t="str">
        <f>IF(基本情報入力シート!W77="","",基本情報入力シート!W77)</f>
        <v/>
      </c>
      <c r="O34" s="644" t="str">
        <f>IF(基本情報入力シート!X77="","",基本情報入力シート!X77)</f>
        <v/>
      </c>
      <c r="P34" s="645" t="str">
        <f>IF(基本情報入力シート!Y77="","",基本情報入力シート!Y77)</f>
        <v/>
      </c>
      <c r="Q34" s="646" t="str">
        <f>IF(基本情報入力シート!Z77="","",基本情報入力シート!Z77)</f>
        <v/>
      </c>
      <c r="R34" s="647" t="str">
        <f>IF(基本情報入力シート!AA77="","",基本情報入力シート!AA77)</f>
        <v/>
      </c>
      <c r="S34" s="134"/>
      <c r="T34" s="135"/>
      <c r="U34" s="648" t="str">
        <f>IFERROR(VLOOKUP(P34,【参考】数式用!$A$5:$I$28,MATCH(T34,【参考】数式用!$H$4:$I$4,0)+7,0),"")</f>
        <v/>
      </c>
      <c r="V34" s="137"/>
      <c r="W34" s="317" t="s">
        <v>121</v>
      </c>
      <c r="X34" s="138"/>
      <c r="Y34" s="318" t="s">
        <v>122</v>
      </c>
      <c r="Z34" s="138"/>
      <c r="AA34" s="318" t="s">
        <v>123</v>
      </c>
      <c r="AB34" s="138"/>
      <c r="AC34" s="318" t="s">
        <v>122</v>
      </c>
      <c r="AD34" s="138"/>
      <c r="AE34" s="318" t="s">
        <v>124</v>
      </c>
      <c r="AF34" s="649" t="s">
        <v>125</v>
      </c>
      <c r="AG34" s="656" t="str">
        <f t="shared" si="5"/>
        <v/>
      </c>
      <c r="AH34" s="650" t="s">
        <v>47</v>
      </c>
      <c r="AI34" s="651" t="str">
        <f t="shared" si="1"/>
        <v/>
      </c>
      <c r="AJ34" s="239"/>
      <c r="AK34" s="652" t="str">
        <f t="shared" si="6"/>
        <v>○</v>
      </c>
      <c r="AL34" s="653" t="str">
        <f t="shared" si="7"/>
        <v/>
      </c>
      <c r="AM34" s="654"/>
      <c r="AN34" s="654"/>
      <c r="AO34" s="654"/>
      <c r="AP34" s="654"/>
      <c r="AQ34" s="654"/>
      <c r="AR34" s="654"/>
      <c r="AS34" s="654"/>
      <c r="AT34" s="654"/>
      <c r="AU34" s="655"/>
    </row>
    <row r="35" spans="1:47" ht="33" customHeight="1" thickBot="1" x14ac:dyDescent="0.2">
      <c r="A35" s="644">
        <f t="shared" si="2"/>
        <v>25</v>
      </c>
      <c r="B35" s="1233" t="str">
        <f>IF(基本情報入力シート!C78="","",基本情報入力シート!C78)</f>
        <v/>
      </c>
      <c r="C35" s="1234"/>
      <c r="D35" s="1234"/>
      <c r="E35" s="1234"/>
      <c r="F35" s="1234"/>
      <c r="G35" s="1234"/>
      <c r="H35" s="1234"/>
      <c r="I35" s="1234"/>
      <c r="J35" s="1234"/>
      <c r="K35" s="1235"/>
      <c r="L35" s="644" t="str">
        <f>IF(基本情報入力シート!M78="","",基本情報入力シート!M78)</f>
        <v/>
      </c>
      <c r="M35" s="644" t="str">
        <f>IF(基本情報入力シート!R78="","",基本情報入力シート!R78)</f>
        <v/>
      </c>
      <c r="N35" s="644" t="str">
        <f>IF(基本情報入力シート!W78="","",基本情報入力シート!W78)</f>
        <v/>
      </c>
      <c r="O35" s="644" t="str">
        <f>IF(基本情報入力シート!X78="","",基本情報入力シート!X78)</f>
        <v/>
      </c>
      <c r="P35" s="645" t="str">
        <f>IF(基本情報入力シート!Y78="","",基本情報入力シート!Y78)</f>
        <v/>
      </c>
      <c r="Q35" s="646" t="str">
        <f>IF(基本情報入力シート!Z78="","",基本情報入力シート!Z78)</f>
        <v/>
      </c>
      <c r="R35" s="647" t="str">
        <f>IF(基本情報入力シート!AA78="","",基本情報入力シート!AA78)</f>
        <v/>
      </c>
      <c r="S35" s="134"/>
      <c r="T35" s="135"/>
      <c r="U35" s="648" t="str">
        <f>IFERROR(VLOOKUP(P35,【参考】数式用!$A$5:$I$28,MATCH(T35,【参考】数式用!$H$4:$I$4,0)+7,0),"")</f>
        <v/>
      </c>
      <c r="V35" s="137"/>
      <c r="W35" s="317" t="s">
        <v>121</v>
      </c>
      <c r="X35" s="138"/>
      <c r="Y35" s="318" t="s">
        <v>122</v>
      </c>
      <c r="Z35" s="138"/>
      <c r="AA35" s="318" t="s">
        <v>123</v>
      </c>
      <c r="AB35" s="138"/>
      <c r="AC35" s="318" t="s">
        <v>122</v>
      </c>
      <c r="AD35" s="138"/>
      <c r="AE35" s="318" t="s">
        <v>124</v>
      </c>
      <c r="AF35" s="649" t="s">
        <v>125</v>
      </c>
      <c r="AG35" s="656" t="str">
        <f t="shared" si="5"/>
        <v/>
      </c>
      <c r="AH35" s="650" t="s">
        <v>47</v>
      </c>
      <c r="AI35" s="651" t="str">
        <f t="shared" si="1"/>
        <v/>
      </c>
      <c r="AJ35" s="239"/>
      <c r="AK35" s="652" t="str">
        <f t="shared" si="6"/>
        <v>○</v>
      </c>
      <c r="AL35" s="653" t="str">
        <f t="shared" si="7"/>
        <v/>
      </c>
      <c r="AM35" s="654"/>
      <c r="AN35" s="654"/>
      <c r="AO35" s="654"/>
      <c r="AP35" s="654"/>
      <c r="AQ35" s="654"/>
      <c r="AR35" s="654"/>
      <c r="AS35" s="654"/>
      <c r="AT35" s="654"/>
      <c r="AU35" s="655"/>
    </row>
    <row r="36" spans="1:47" ht="33" customHeight="1" thickBot="1" x14ac:dyDescent="0.2">
      <c r="A36" s="644">
        <f t="shared" si="2"/>
        <v>26</v>
      </c>
      <c r="B36" s="1233" t="str">
        <f>IF(基本情報入力シート!C79="","",基本情報入力シート!C79)</f>
        <v/>
      </c>
      <c r="C36" s="1234"/>
      <c r="D36" s="1234"/>
      <c r="E36" s="1234"/>
      <c r="F36" s="1234"/>
      <c r="G36" s="1234"/>
      <c r="H36" s="1234"/>
      <c r="I36" s="1234"/>
      <c r="J36" s="1234"/>
      <c r="K36" s="1235"/>
      <c r="L36" s="644" t="str">
        <f>IF(基本情報入力シート!M79="","",基本情報入力シート!M79)</f>
        <v/>
      </c>
      <c r="M36" s="644" t="str">
        <f>IF(基本情報入力シート!R79="","",基本情報入力シート!R79)</f>
        <v/>
      </c>
      <c r="N36" s="644" t="str">
        <f>IF(基本情報入力シート!W79="","",基本情報入力シート!W79)</f>
        <v/>
      </c>
      <c r="O36" s="644" t="str">
        <f>IF(基本情報入力シート!X79="","",基本情報入力シート!X79)</f>
        <v/>
      </c>
      <c r="P36" s="645" t="str">
        <f>IF(基本情報入力シート!Y79="","",基本情報入力シート!Y79)</f>
        <v/>
      </c>
      <c r="Q36" s="646" t="str">
        <f>IF(基本情報入力シート!Z79="","",基本情報入力シート!Z79)</f>
        <v/>
      </c>
      <c r="R36" s="647" t="str">
        <f>IF(基本情報入力シート!AA79="","",基本情報入力シート!AA79)</f>
        <v/>
      </c>
      <c r="S36" s="134"/>
      <c r="T36" s="135"/>
      <c r="U36" s="648" t="str">
        <f>IFERROR(VLOOKUP(P36,【参考】数式用!$A$5:$I$28,MATCH(T36,【参考】数式用!$H$4:$I$4,0)+7,0),"")</f>
        <v/>
      </c>
      <c r="V36" s="137"/>
      <c r="W36" s="317" t="s">
        <v>121</v>
      </c>
      <c r="X36" s="138"/>
      <c r="Y36" s="318" t="s">
        <v>122</v>
      </c>
      <c r="Z36" s="138"/>
      <c r="AA36" s="318" t="s">
        <v>123</v>
      </c>
      <c r="AB36" s="138"/>
      <c r="AC36" s="318" t="s">
        <v>122</v>
      </c>
      <c r="AD36" s="138"/>
      <c r="AE36" s="318" t="s">
        <v>124</v>
      </c>
      <c r="AF36" s="649" t="s">
        <v>125</v>
      </c>
      <c r="AG36" s="656" t="str">
        <f t="shared" si="5"/>
        <v/>
      </c>
      <c r="AH36" s="650" t="s">
        <v>47</v>
      </c>
      <c r="AI36" s="651" t="str">
        <f t="shared" si="1"/>
        <v/>
      </c>
      <c r="AJ36" s="239"/>
      <c r="AK36" s="652" t="str">
        <f t="shared" si="6"/>
        <v>○</v>
      </c>
      <c r="AL36" s="653" t="str">
        <f t="shared" si="7"/>
        <v/>
      </c>
      <c r="AM36" s="654"/>
      <c r="AN36" s="654"/>
      <c r="AO36" s="654"/>
      <c r="AP36" s="654"/>
      <c r="AQ36" s="654"/>
      <c r="AR36" s="654"/>
      <c r="AS36" s="654"/>
      <c r="AT36" s="654"/>
      <c r="AU36" s="655"/>
    </row>
    <row r="37" spans="1:47" ht="33" customHeight="1" thickBot="1" x14ac:dyDescent="0.2">
      <c r="A37" s="644">
        <f t="shared" si="2"/>
        <v>27</v>
      </c>
      <c r="B37" s="1233" t="str">
        <f>IF(基本情報入力シート!C80="","",基本情報入力シート!C80)</f>
        <v/>
      </c>
      <c r="C37" s="1234"/>
      <c r="D37" s="1234"/>
      <c r="E37" s="1234"/>
      <c r="F37" s="1234"/>
      <c r="G37" s="1234"/>
      <c r="H37" s="1234"/>
      <c r="I37" s="1234"/>
      <c r="J37" s="1234"/>
      <c r="K37" s="1235"/>
      <c r="L37" s="644" t="str">
        <f>IF(基本情報入力シート!M80="","",基本情報入力シート!M80)</f>
        <v/>
      </c>
      <c r="M37" s="644" t="str">
        <f>IF(基本情報入力シート!R80="","",基本情報入力シート!R80)</f>
        <v/>
      </c>
      <c r="N37" s="644" t="str">
        <f>IF(基本情報入力シート!W80="","",基本情報入力シート!W80)</f>
        <v/>
      </c>
      <c r="O37" s="644" t="str">
        <f>IF(基本情報入力シート!X80="","",基本情報入力シート!X80)</f>
        <v/>
      </c>
      <c r="P37" s="645" t="str">
        <f>IF(基本情報入力シート!Y80="","",基本情報入力シート!Y80)</f>
        <v/>
      </c>
      <c r="Q37" s="646" t="str">
        <f>IF(基本情報入力シート!Z80="","",基本情報入力シート!Z80)</f>
        <v/>
      </c>
      <c r="R37" s="647" t="str">
        <f>IF(基本情報入力シート!AA80="","",基本情報入力シート!AA80)</f>
        <v/>
      </c>
      <c r="S37" s="134"/>
      <c r="T37" s="135"/>
      <c r="U37" s="648" t="str">
        <f>IFERROR(VLOOKUP(P37,【参考】数式用!$A$5:$I$28,MATCH(T37,【参考】数式用!$H$4:$I$4,0)+7,0),"")</f>
        <v/>
      </c>
      <c r="V37" s="137"/>
      <c r="W37" s="317" t="s">
        <v>121</v>
      </c>
      <c r="X37" s="138"/>
      <c r="Y37" s="318" t="s">
        <v>122</v>
      </c>
      <c r="Z37" s="138"/>
      <c r="AA37" s="318" t="s">
        <v>123</v>
      </c>
      <c r="AB37" s="138"/>
      <c r="AC37" s="318" t="s">
        <v>122</v>
      </c>
      <c r="AD37" s="138"/>
      <c r="AE37" s="318" t="s">
        <v>124</v>
      </c>
      <c r="AF37" s="649" t="s">
        <v>125</v>
      </c>
      <c r="AG37" s="656" t="str">
        <f t="shared" si="5"/>
        <v/>
      </c>
      <c r="AH37" s="650" t="s">
        <v>47</v>
      </c>
      <c r="AI37" s="651" t="str">
        <f t="shared" si="1"/>
        <v/>
      </c>
      <c r="AJ37" s="239"/>
      <c r="AK37" s="652" t="str">
        <f t="shared" si="6"/>
        <v>○</v>
      </c>
      <c r="AL37" s="653" t="str">
        <f t="shared" si="7"/>
        <v/>
      </c>
      <c r="AM37" s="654"/>
      <c r="AN37" s="654"/>
      <c r="AO37" s="654"/>
      <c r="AP37" s="654"/>
      <c r="AQ37" s="654"/>
      <c r="AR37" s="654"/>
      <c r="AS37" s="654"/>
      <c r="AT37" s="654"/>
      <c r="AU37" s="655"/>
    </row>
    <row r="38" spans="1:47" ht="33" customHeight="1" thickBot="1" x14ac:dyDescent="0.2">
      <c r="A38" s="644">
        <f t="shared" si="2"/>
        <v>28</v>
      </c>
      <c r="B38" s="1233" t="str">
        <f>IF(基本情報入力シート!C81="","",基本情報入力シート!C81)</f>
        <v/>
      </c>
      <c r="C38" s="1234"/>
      <c r="D38" s="1234"/>
      <c r="E38" s="1234"/>
      <c r="F38" s="1234"/>
      <c r="G38" s="1234"/>
      <c r="H38" s="1234"/>
      <c r="I38" s="1234"/>
      <c r="J38" s="1234"/>
      <c r="K38" s="1235"/>
      <c r="L38" s="644" t="str">
        <f>IF(基本情報入力シート!M81="","",基本情報入力シート!M81)</f>
        <v/>
      </c>
      <c r="M38" s="644" t="str">
        <f>IF(基本情報入力シート!R81="","",基本情報入力シート!R81)</f>
        <v/>
      </c>
      <c r="N38" s="644" t="str">
        <f>IF(基本情報入力シート!W81="","",基本情報入力シート!W81)</f>
        <v/>
      </c>
      <c r="O38" s="644" t="str">
        <f>IF(基本情報入力シート!X81="","",基本情報入力シート!X81)</f>
        <v/>
      </c>
      <c r="P38" s="645" t="str">
        <f>IF(基本情報入力シート!Y81="","",基本情報入力シート!Y81)</f>
        <v/>
      </c>
      <c r="Q38" s="646" t="str">
        <f>IF(基本情報入力シート!Z81="","",基本情報入力シート!Z81)</f>
        <v/>
      </c>
      <c r="R38" s="647" t="str">
        <f>IF(基本情報入力シート!AA81="","",基本情報入力シート!AA81)</f>
        <v/>
      </c>
      <c r="S38" s="134"/>
      <c r="T38" s="135"/>
      <c r="U38" s="648" t="str">
        <f>IFERROR(VLOOKUP(P38,【参考】数式用!$A$5:$I$28,MATCH(T38,【参考】数式用!$H$4:$I$4,0)+7,0),"")</f>
        <v/>
      </c>
      <c r="V38" s="137"/>
      <c r="W38" s="317" t="s">
        <v>121</v>
      </c>
      <c r="X38" s="138"/>
      <c r="Y38" s="318" t="s">
        <v>122</v>
      </c>
      <c r="Z38" s="138"/>
      <c r="AA38" s="318" t="s">
        <v>123</v>
      </c>
      <c r="AB38" s="138"/>
      <c r="AC38" s="318" t="s">
        <v>122</v>
      </c>
      <c r="AD38" s="138"/>
      <c r="AE38" s="318" t="s">
        <v>124</v>
      </c>
      <c r="AF38" s="649" t="s">
        <v>125</v>
      </c>
      <c r="AG38" s="656" t="str">
        <f t="shared" si="5"/>
        <v/>
      </c>
      <c r="AH38" s="650" t="s">
        <v>47</v>
      </c>
      <c r="AI38" s="651" t="str">
        <f t="shared" si="1"/>
        <v/>
      </c>
      <c r="AJ38" s="239"/>
      <c r="AK38" s="652" t="str">
        <f t="shared" si="6"/>
        <v>○</v>
      </c>
      <c r="AL38" s="653" t="str">
        <f t="shared" si="7"/>
        <v/>
      </c>
      <c r="AM38" s="654"/>
      <c r="AN38" s="654"/>
      <c r="AO38" s="654"/>
      <c r="AP38" s="654"/>
      <c r="AQ38" s="654"/>
      <c r="AR38" s="654"/>
      <c r="AS38" s="654"/>
      <c r="AT38" s="654"/>
      <c r="AU38" s="655"/>
    </row>
    <row r="39" spans="1:47" ht="33" customHeight="1" thickBot="1" x14ac:dyDescent="0.2">
      <c r="A39" s="644">
        <f t="shared" si="2"/>
        <v>29</v>
      </c>
      <c r="B39" s="1233" t="str">
        <f>IF(基本情報入力シート!C82="","",基本情報入力シート!C82)</f>
        <v/>
      </c>
      <c r="C39" s="1234"/>
      <c r="D39" s="1234"/>
      <c r="E39" s="1234"/>
      <c r="F39" s="1234"/>
      <c r="G39" s="1234"/>
      <c r="H39" s="1234"/>
      <c r="I39" s="1234"/>
      <c r="J39" s="1234"/>
      <c r="K39" s="1235"/>
      <c r="L39" s="644" t="str">
        <f>IF(基本情報入力シート!M82="","",基本情報入力シート!M82)</f>
        <v/>
      </c>
      <c r="M39" s="644" t="str">
        <f>IF(基本情報入力シート!R82="","",基本情報入力シート!R82)</f>
        <v/>
      </c>
      <c r="N39" s="644" t="str">
        <f>IF(基本情報入力シート!W82="","",基本情報入力シート!W82)</f>
        <v/>
      </c>
      <c r="O39" s="644" t="str">
        <f>IF(基本情報入力シート!X82="","",基本情報入力シート!X82)</f>
        <v/>
      </c>
      <c r="P39" s="645" t="str">
        <f>IF(基本情報入力シート!Y82="","",基本情報入力シート!Y82)</f>
        <v/>
      </c>
      <c r="Q39" s="646" t="str">
        <f>IF(基本情報入力シート!Z82="","",基本情報入力シート!Z82)</f>
        <v/>
      </c>
      <c r="R39" s="647" t="str">
        <f>IF(基本情報入力シート!AA82="","",基本情報入力シート!AA82)</f>
        <v/>
      </c>
      <c r="S39" s="134"/>
      <c r="T39" s="135"/>
      <c r="U39" s="648" t="str">
        <f>IFERROR(VLOOKUP(P39,【参考】数式用!$A$5:$I$28,MATCH(T39,【参考】数式用!$H$4:$I$4,0)+7,0),"")</f>
        <v/>
      </c>
      <c r="V39" s="137"/>
      <c r="W39" s="317" t="s">
        <v>121</v>
      </c>
      <c r="X39" s="138"/>
      <c r="Y39" s="318" t="s">
        <v>122</v>
      </c>
      <c r="Z39" s="138"/>
      <c r="AA39" s="318" t="s">
        <v>123</v>
      </c>
      <c r="AB39" s="138"/>
      <c r="AC39" s="318" t="s">
        <v>122</v>
      </c>
      <c r="AD39" s="138"/>
      <c r="AE39" s="318" t="s">
        <v>124</v>
      </c>
      <c r="AF39" s="649" t="s">
        <v>125</v>
      </c>
      <c r="AG39" s="656" t="str">
        <f t="shared" si="5"/>
        <v/>
      </c>
      <c r="AH39" s="650" t="s">
        <v>47</v>
      </c>
      <c r="AI39" s="651" t="str">
        <f t="shared" si="1"/>
        <v/>
      </c>
      <c r="AJ39" s="239"/>
      <c r="AK39" s="652" t="str">
        <f t="shared" si="6"/>
        <v>○</v>
      </c>
      <c r="AL39" s="653" t="str">
        <f t="shared" si="7"/>
        <v/>
      </c>
      <c r="AM39" s="654"/>
      <c r="AN39" s="654"/>
      <c r="AO39" s="654"/>
      <c r="AP39" s="654"/>
      <c r="AQ39" s="654"/>
      <c r="AR39" s="654"/>
      <c r="AS39" s="654"/>
      <c r="AT39" s="654"/>
      <c r="AU39" s="655"/>
    </row>
    <row r="40" spans="1:47" ht="33" customHeight="1" thickBot="1" x14ac:dyDescent="0.2">
      <c r="A40" s="644">
        <f t="shared" si="2"/>
        <v>30</v>
      </c>
      <c r="B40" s="1233" t="str">
        <f>IF(基本情報入力シート!C83="","",基本情報入力シート!C83)</f>
        <v/>
      </c>
      <c r="C40" s="1234"/>
      <c r="D40" s="1234"/>
      <c r="E40" s="1234"/>
      <c r="F40" s="1234"/>
      <c r="G40" s="1234"/>
      <c r="H40" s="1234"/>
      <c r="I40" s="1234"/>
      <c r="J40" s="1234"/>
      <c r="K40" s="1235"/>
      <c r="L40" s="644" t="str">
        <f>IF(基本情報入力シート!M83="","",基本情報入力シート!M83)</f>
        <v/>
      </c>
      <c r="M40" s="644" t="str">
        <f>IF(基本情報入力シート!R83="","",基本情報入力シート!R83)</f>
        <v/>
      </c>
      <c r="N40" s="644" t="str">
        <f>IF(基本情報入力シート!W83="","",基本情報入力シート!W83)</f>
        <v/>
      </c>
      <c r="O40" s="644" t="str">
        <f>IF(基本情報入力シート!X83="","",基本情報入力シート!X83)</f>
        <v/>
      </c>
      <c r="P40" s="645" t="str">
        <f>IF(基本情報入力シート!Y83="","",基本情報入力シート!Y83)</f>
        <v/>
      </c>
      <c r="Q40" s="646" t="str">
        <f>IF(基本情報入力シート!Z83="","",基本情報入力シート!Z83)</f>
        <v/>
      </c>
      <c r="R40" s="647" t="str">
        <f>IF(基本情報入力シート!AA83="","",基本情報入力シート!AA83)</f>
        <v/>
      </c>
      <c r="S40" s="134"/>
      <c r="T40" s="135"/>
      <c r="U40" s="648" t="str">
        <f>IFERROR(VLOOKUP(P40,【参考】数式用!$A$5:$I$28,MATCH(T40,【参考】数式用!$H$4:$I$4,0)+7,0),"")</f>
        <v/>
      </c>
      <c r="V40" s="137"/>
      <c r="W40" s="317" t="s">
        <v>121</v>
      </c>
      <c r="X40" s="138"/>
      <c r="Y40" s="318" t="s">
        <v>122</v>
      </c>
      <c r="Z40" s="138"/>
      <c r="AA40" s="318" t="s">
        <v>123</v>
      </c>
      <c r="AB40" s="138"/>
      <c r="AC40" s="318" t="s">
        <v>122</v>
      </c>
      <c r="AD40" s="138"/>
      <c r="AE40" s="318" t="s">
        <v>124</v>
      </c>
      <c r="AF40" s="649" t="s">
        <v>125</v>
      </c>
      <c r="AG40" s="656" t="str">
        <f t="shared" si="5"/>
        <v/>
      </c>
      <c r="AH40" s="650" t="s">
        <v>47</v>
      </c>
      <c r="AI40" s="651" t="str">
        <f t="shared" si="1"/>
        <v/>
      </c>
      <c r="AJ40" s="239"/>
      <c r="AK40" s="652" t="str">
        <f t="shared" si="6"/>
        <v>○</v>
      </c>
      <c r="AL40" s="653" t="str">
        <f t="shared" si="7"/>
        <v/>
      </c>
      <c r="AM40" s="654"/>
      <c r="AN40" s="654"/>
      <c r="AO40" s="654"/>
      <c r="AP40" s="654"/>
      <c r="AQ40" s="654"/>
      <c r="AR40" s="654"/>
      <c r="AS40" s="654"/>
      <c r="AT40" s="654"/>
      <c r="AU40" s="655"/>
    </row>
    <row r="41" spans="1:47" ht="33" customHeight="1" thickBot="1" x14ac:dyDescent="0.2">
      <c r="A41" s="644">
        <f t="shared" si="2"/>
        <v>31</v>
      </c>
      <c r="B41" s="1233" t="str">
        <f>IF(基本情報入力シート!C84="","",基本情報入力シート!C84)</f>
        <v/>
      </c>
      <c r="C41" s="1234"/>
      <c r="D41" s="1234"/>
      <c r="E41" s="1234"/>
      <c r="F41" s="1234"/>
      <c r="G41" s="1234"/>
      <c r="H41" s="1234"/>
      <c r="I41" s="1234"/>
      <c r="J41" s="1234"/>
      <c r="K41" s="1235"/>
      <c r="L41" s="644" t="str">
        <f>IF(基本情報入力シート!M84="","",基本情報入力シート!M84)</f>
        <v/>
      </c>
      <c r="M41" s="644" t="str">
        <f>IF(基本情報入力シート!R84="","",基本情報入力シート!R84)</f>
        <v/>
      </c>
      <c r="N41" s="644" t="str">
        <f>IF(基本情報入力シート!W84="","",基本情報入力シート!W84)</f>
        <v/>
      </c>
      <c r="O41" s="644" t="str">
        <f>IF(基本情報入力シート!X84="","",基本情報入力シート!X84)</f>
        <v/>
      </c>
      <c r="P41" s="645" t="str">
        <f>IF(基本情報入力シート!Y84="","",基本情報入力シート!Y84)</f>
        <v/>
      </c>
      <c r="Q41" s="646" t="str">
        <f>IF(基本情報入力シート!Z84="","",基本情報入力シート!Z84)</f>
        <v/>
      </c>
      <c r="R41" s="647" t="str">
        <f>IF(基本情報入力シート!AA84="","",基本情報入力シート!AA84)</f>
        <v/>
      </c>
      <c r="S41" s="134"/>
      <c r="T41" s="135"/>
      <c r="U41" s="648" t="str">
        <f>IFERROR(VLOOKUP(P41,【参考】数式用!$A$5:$I$28,MATCH(T41,【参考】数式用!$H$4:$I$4,0)+7,0),"")</f>
        <v/>
      </c>
      <c r="V41" s="137"/>
      <c r="W41" s="317" t="s">
        <v>121</v>
      </c>
      <c r="X41" s="138"/>
      <c r="Y41" s="318" t="s">
        <v>122</v>
      </c>
      <c r="Z41" s="138"/>
      <c r="AA41" s="318" t="s">
        <v>123</v>
      </c>
      <c r="AB41" s="138"/>
      <c r="AC41" s="318" t="s">
        <v>122</v>
      </c>
      <c r="AD41" s="138"/>
      <c r="AE41" s="318" t="s">
        <v>124</v>
      </c>
      <c r="AF41" s="649" t="s">
        <v>125</v>
      </c>
      <c r="AG41" s="656" t="str">
        <f t="shared" si="5"/>
        <v/>
      </c>
      <c r="AH41" s="650" t="s">
        <v>47</v>
      </c>
      <c r="AI41" s="651" t="str">
        <f t="shared" si="1"/>
        <v/>
      </c>
      <c r="AJ41" s="239"/>
      <c r="AK41" s="652" t="str">
        <f t="shared" si="6"/>
        <v>○</v>
      </c>
      <c r="AL41" s="653" t="str">
        <f t="shared" si="7"/>
        <v/>
      </c>
      <c r="AM41" s="654"/>
      <c r="AN41" s="654"/>
      <c r="AO41" s="654"/>
      <c r="AP41" s="654"/>
      <c r="AQ41" s="654"/>
      <c r="AR41" s="654"/>
      <c r="AS41" s="654"/>
      <c r="AT41" s="654"/>
      <c r="AU41" s="655"/>
    </row>
    <row r="42" spans="1:47" ht="33" customHeight="1" thickBot="1" x14ac:dyDescent="0.2">
      <c r="A42" s="644">
        <f t="shared" si="2"/>
        <v>32</v>
      </c>
      <c r="B42" s="1233" t="str">
        <f>IF(基本情報入力シート!C85="","",基本情報入力シート!C85)</f>
        <v/>
      </c>
      <c r="C42" s="1234"/>
      <c r="D42" s="1234"/>
      <c r="E42" s="1234"/>
      <c r="F42" s="1234"/>
      <c r="G42" s="1234"/>
      <c r="H42" s="1234"/>
      <c r="I42" s="1234"/>
      <c r="J42" s="1234"/>
      <c r="K42" s="1235"/>
      <c r="L42" s="644" t="str">
        <f>IF(基本情報入力シート!M85="","",基本情報入力シート!M85)</f>
        <v/>
      </c>
      <c r="M42" s="644" t="str">
        <f>IF(基本情報入力シート!R85="","",基本情報入力シート!R85)</f>
        <v/>
      </c>
      <c r="N42" s="644" t="str">
        <f>IF(基本情報入力シート!W85="","",基本情報入力シート!W85)</f>
        <v/>
      </c>
      <c r="O42" s="644" t="str">
        <f>IF(基本情報入力シート!X85="","",基本情報入力シート!X85)</f>
        <v/>
      </c>
      <c r="P42" s="645" t="str">
        <f>IF(基本情報入力シート!Y85="","",基本情報入力シート!Y85)</f>
        <v/>
      </c>
      <c r="Q42" s="646" t="str">
        <f>IF(基本情報入力シート!Z85="","",基本情報入力シート!Z85)</f>
        <v/>
      </c>
      <c r="R42" s="647" t="str">
        <f>IF(基本情報入力シート!AA85="","",基本情報入力シート!AA85)</f>
        <v/>
      </c>
      <c r="S42" s="134"/>
      <c r="T42" s="135"/>
      <c r="U42" s="648" t="str">
        <f>IFERROR(VLOOKUP(P42,【参考】数式用!$A$5:$I$28,MATCH(T42,【参考】数式用!$H$4:$I$4,0)+7,0),"")</f>
        <v/>
      </c>
      <c r="V42" s="137"/>
      <c r="W42" s="317" t="s">
        <v>121</v>
      </c>
      <c r="X42" s="138"/>
      <c r="Y42" s="318" t="s">
        <v>122</v>
      </c>
      <c r="Z42" s="138"/>
      <c r="AA42" s="318" t="s">
        <v>123</v>
      </c>
      <c r="AB42" s="138"/>
      <c r="AC42" s="318" t="s">
        <v>122</v>
      </c>
      <c r="AD42" s="138"/>
      <c r="AE42" s="318" t="s">
        <v>124</v>
      </c>
      <c r="AF42" s="649" t="s">
        <v>125</v>
      </c>
      <c r="AG42" s="656" t="str">
        <f t="shared" si="5"/>
        <v/>
      </c>
      <c r="AH42" s="650" t="s">
        <v>47</v>
      </c>
      <c r="AI42" s="651" t="str">
        <f t="shared" si="1"/>
        <v/>
      </c>
      <c r="AJ42" s="239"/>
      <c r="AK42" s="652" t="str">
        <f t="shared" si="6"/>
        <v>○</v>
      </c>
      <c r="AL42" s="653" t="str">
        <f t="shared" si="7"/>
        <v/>
      </c>
      <c r="AM42" s="654"/>
      <c r="AN42" s="654"/>
      <c r="AO42" s="654"/>
      <c r="AP42" s="654"/>
      <c r="AQ42" s="654"/>
      <c r="AR42" s="654"/>
      <c r="AS42" s="654"/>
      <c r="AT42" s="654"/>
      <c r="AU42" s="655"/>
    </row>
    <row r="43" spans="1:47" ht="33" customHeight="1" thickBot="1" x14ac:dyDescent="0.2">
      <c r="A43" s="644">
        <f t="shared" si="2"/>
        <v>33</v>
      </c>
      <c r="B43" s="1233" t="str">
        <f>IF(基本情報入力シート!C86="","",基本情報入力シート!C86)</f>
        <v/>
      </c>
      <c r="C43" s="1234"/>
      <c r="D43" s="1234"/>
      <c r="E43" s="1234"/>
      <c r="F43" s="1234"/>
      <c r="G43" s="1234"/>
      <c r="H43" s="1234"/>
      <c r="I43" s="1234"/>
      <c r="J43" s="1234"/>
      <c r="K43" s="1235"/>
      <c r="L43" s="644" t="str">
        <f>IF(基本情報入力シート!M86="","",基本情報入力シート!M86)</f>
        <v/>
      </c>
      <c r="M43" s="644" t="str">
        <f>IF(基本情報入力シート!R86="","",基本情報入力シート!R86)</f>
        <v/>
      </c>
      <c r="N43" s="644" t="str">
        <f>IF(基本情報入力シート!W86="","",基本情報入力シート!W86)</f>
        <v/>
      </c>
      <c r="O43" s="644" t="str">
        <f>IF(基本情報入力シート!X86="","",基本情報入力シート!X86)</f>
        <v/>
      </c>
      <c r="P43" s="645" t="str">
        <f>IF(基本情報入力シート!Y86="","",基本情報入力シート!Y86)</f>
        <v/>
      </c>
      <c r="Q43" s="646" t="str">
        <f>IF(基本情報入力シート!Z86="","",基本情報入力シート!Z86)</f>
        <v/>
      </c>
      <c r="R43" s="647" t="str">
        <f>IF(基本情報入力シート!AA86="","",基本情報入力シート!AA86)</f>
        <v/>
      </c>
      <c r="S43" s="134"/>
      <c r="T43" s="135"/>
      <c r="U43" s="648" t="str">
        <f>IFERROR(VLOOKUP(P43,【参考】数式用!$A$5:$I$28,MATCH(T43,【参考】数式用!$H$4:$I$4,0)+7,0),"")</f>
        <v/>
      </c>
      <c r="V43" s="137"/>
      <c r="W43" s="317" t="s">
        <v>121</v>
      </c>
      <c r="X43" s="138"/>
      <c r="Y43" s="318" t="s">
        <v>122</v>
      </c>
      <c r="Z43" s="138"/>
      <c r="AA43" s="318" t="s">
        <v>123</v>
      </c>
      <c r="AB43" s="138"/>
      <c r="AC43" s="318" t="s">
        <v>122</v>
      </c>
      <c r="AD43" s="138"/>
      <c r="AE43" s="318" t="s">
        <v>124</v>
      </c>
      <c r="AF43" s="649" t="s">
        <v>125</v>
      </c>
      <c r="AG43" s="656" t="str">
        <f t="shared" si="5"/>
        <v/>
      </c>
      <c r="AH43" s="650" t="s">
        <v>47</v>
      </c>
      <c r="AI43" s="651" t="str">
        <f t="shared" si="1"/>
        <v/>
      </c>
      <c r="AJ43" s="239"/>
      <c r="AK43" s="652" t="str">
        <f t="shared" si="6"/>
        <v>○</v>
      </c>
      <c r="AL43" s="653" t="str">
        <f t="shared" si="7"/>
        <v/>
      </c>
      <c r="AM43" s="654"/>
      <c r="AN43" s="654"/>
      <c r="AO43" s="654"/>
      <c r="AP43" s="654"/>
      <c r="AQ43" s="654"/>
      <c r="AR43" s="654"/>
      <c r="AS43" s="654"/>
      <c r="AT43" s="654"/>
      <c r="AU43" s="655"/>
    </row>
    <row r="44" spans="1:47" ht="33" customHeight="1" thickBot="1" x14ac:dyDescent="0.2">
      <c r="A44" s="644">
        <f t="shared" si="2"/>
        <v>34</v>
      </c>
      <c r="B44" s="1233" t="str">
        <f>IF(基本情報入力シート!C87="","",基本情報入力シート!C87)</f>
        <v/>
      </c>
      <c r="C44" s="1234"/>
      <c r="D44" s="1234"/>
      <c r="E44" s="1234"/>
      <c r="F44" s="1234"/>
      <c r="G44" s="1234"/>
      <c r="H44" s="1234"/>
      <c r="I44" s="1234"/>
      <c r="J44" s="1234"/>
      <c r="K44" s="1235"/>
      <c r="L44" s="644" t="str">
        <f>IF(基本情報入力シート!M87="","",基本情報入力シート!M87)</f>
        <v/>
      </c>
      <c r="M44" s="644" t="str">
        <f>IF(基本情報入力シート!R87="","",基本情報入力シート!R87)</f>
        <v/>
      </c>
      <c r="N44" s="644" t="str">
        <f>IF(基本情報入力シート!W87="","",基本情報入力シート!W87)</f>
        <v/>
      </c>
      <c r="O44" s="644" t="str">
        <f>IF(基本情報入力シート!X87="","",基本情報入力シート!X87)</f>
        <v/>
      </c>
      <c r="P44" s="645" t="str">
        <f>IF(基本情報入力シート!Y87="","",基本情報入力シート!Y87)</f>
        <v/>
      </c>
      <c r="Q44" s="646" t="str">
        <f>IF(基本情報入力シート!Z87="","",基本情報入力シート!Z87)</f>
        <v/>
      </c>
      <c r="R44" s="647" t="str">
        <f>IF(基本情報入力シート!AA87="","",基本情報入力シート!AA87)</f>
        <v/>
      </c>
      <c r="S44" s="134"/>
      <c r="T44" s="135"/>
      <c r="U44" s="648" t="str">
        <f>IFERROR(VLOOKUP(P44,【参考】数式用!$A$5:$I$28,MATCH(T44,【参考】数式用!$H$4:$I$4,0)+7,0),"")</f>
        <v/>
      </c>
      <c r="V44" s="137"/>
      <c r="W44" s="317" t="s">
        <v>121</v>
      </c>
      <c r="X44" s="138"/>
      <c r="Y44" s="318" t="s">
        <v>122</v>
      </c>
      <c r="Z44" s="138"/>
      <c r="AA44" s="318" t="s">
        <v>123</v>
      </c>
      <c r="AB44" s="138"/>
      <c r="AC44" s="318" t="s">
        <v>122</v>
      </c>
      <c r="AD44" s="138"/>
      <c r="AE44" s="318" t="s">
        <v>124</v>
      </c>
      <c r="AF44" s="649" t="s">
        <v>125</v>
      </c>
      <c r="AG44" s="656" t="str">
        <f t="shared" si="5"/>
        <v/>
      </c>
      <c r="AH44" s="650" t="s">
        <v>47</v>
      </c>
      <c r="AI44" s="651" t="str">
        <f t="shared" si="1"/>
        <v/>
      </c>
      <c r="AJ44" s="239"/>
      <c r="AK44" s="652" t="str">
        <f t="shared" si="6"/>
        <v>○</v>
      </c>
      <c r="AL44" s="653" t="str">
        <f t="shared" si="7"/>
        <v/>
      </c>
      <c r="AM44" s="654"/>
      <c r="AN44" s="654"/>
      <c r="AO44" s="654"/>
      <c r="AP44" s="654"/>
      <c r="AQ44" s="654"/>
      <c r="AR44" s="654"/>
      <c r="AS44" s="654"/>
      <c r="AT44" s="654"/>
      <c r="AU44" s="655"/>
    </row>
    <row r="45" spans="1:47" ht="33" customHeight="1" thickBot="1" x14ac:dyDescent="0.2">
      <c r="A45" s="644">
        <f t="shared" si="2"/>
        <v>35</v>
      </c>
      <c r="B45" s="1233" t="str">
        <f>IF(基本情報入力シート!C88="","",基本情報入力シート!C88)</f>
        <v/>
      </c>
      <c r="C45" s="1234"/>
      <c r="D45" s="1234"/>
      <c r="E45" s="1234"/>
      <c r="F45" s="1234"/>
      <c r="G45" s="1234"/>
      <c r="H45" s="1234"/>
      <c r="I45" s="1234"/>
      <c r="J45" s="1234"/>
      <c r="K45" s="1235"/>
      <c r="L45" s="644" t="str">
        <f>IF(基本情報入力シート!M88="","",基本情報入力シート!M88)</f>
        <v/>
      </c>
      <c r="M45" s="644" t="str">
        <f>IF(基本情報入力シート!R88="","",基本情報入力シート!R88)</f>
        <v/>
      </c>
      <c r="N45" s="644" t="str">
        <f>IF(基本情報入力シート!W88="","",基本情報入力シート!W88)</f>
        <v/>
      </c>
      <c r="O45" s="644" t="str">
        <f>IF(基本情報入力シート!X88="","",基本情報入力シート!X88)</f>
        <v/>
      </c>
      <c r="P45" s="645" t="str">
        <f>IF(基本情報入力シート!Y88="","",基本情報入力シート!Y88)</f>
        <v/>
      </c>
      <c r="Q45" s="646" t="str">
        <f>IF(基本情報入力シート!Z88="","",基本情報入力シート!Z88)</f>
        <v/>
      </c>
      <c r="R45" s="647" t="str">
        <f>IF(基本情報入力シート!AA88="","",基本情報入力シート!AA88)</f>
        <v/>
      </c>
      <c r="S45" s="134"/>
      <c r="T45" s="135"/>
      <c r="U45" s="648" t="str">
        <f>IFERROR(VLOOKUP(P45,【参考】数式用!$A$5:$I$28,MATCH(T45,【参考】数式用!$H$4:$I$4,0)+7,0),"")</f>
        <v/>
      </c>
      <c r="V45" s="137"/>
      <c r="W45" s="317" t="s">
        <v>121</v>
      </c>
      <c r="X45" s="138"/>
      <c r="Y45" s="318" t="s">
        <v>122</v>
      </c>
      <c r="Z45" s="138"/>
      <c r="AA45" s="318" t="s">
        <v>123</v>
      </c>
      <c r="AB45" s="138"/>
      <c r="AC45" s="318" t="s">
        <v>122</v>
      </c>
      <c r="AD45" s="138"/>
      <c r="AE45" s="318" t="s">
        <v>124</v>
      </c>
      <c r="AF45" s="649" t="s">
        <v>125</v>
      </c>
      <c r="AG45" s="656" t="str">
        <f t="shared" si="5"/>
        <v/>
      </c>
      <c r="AH45" s="650" t="s">
        <v>47</v>
      </c>
      <c r="AI45" s="651" t="str">
        <f t="shared" si="1"/>
        <v/>
      </c>
      <c r="AJ45" s="239"/>
      <c r="AK45" s="652" t="str">
        <f t="shared" si="6"/>
        <v>○</v>
      </c>
      <c r="AL45" s="653" t="str">
        <f t="shared" si="7"/>
        <v/>
      </c>
      <c r="AM45" s="654"/>
      <c r="AN45" s="654"/>
      <c r="AO45" s="654"/>
      <c r="AP45" s="654"/>
      <c r="AQ45" s="654"/>
      <c r="AR45" s="654"/>
      <c r="AS45" s="654"/>
      <c r="AT45" s="654"/>
      <c r="AU45" s="655"/>
    </row>
    <row r="46" spans="1:47" ht="33" customHeight="1" thickBot="1" x14ac:dyDescent="0.2">
      <c r="A46" s="644">
        <f t="shared" si="2"/>
        <v>36</v>
      </c>
      <c r="B46" s="1233" t="str">
        <f>IF(基本情報入力シート!C89="","",基本情報入力シート!C89)</f>
        <v/>
      </c>
      <c r="C46" s="1234"/>
      <c r="D46" s="1234"/>
      <c r="E46" s="1234"/>
      <c r="F46" s="1234"/>
      <c r="G46" s="1234"/>
      <c r="H46" s="1234"/>
      <c r="I46" s="1234"/>
      <c r="J46" s="1234"/>
      <c r="K46" s="1235"/>
      <c r="L46" s="644" t="str">
        <f>IF(基本情報入力シート!M89="","",基本情報入力シート!M89)</f>
        <v/>
      </c>
      <c r="M46" s="644" t="str">
        <f>IF(基本情報入力シート!R89="","",基本情報入力シート!R89)</f>
        <v/>
      </c>
      <c r="N46" s="644" t="str">
        <f>IF(基本情報入力シート!W89="","",基本情報入力シート!W89)</f>
        <v/>
      </c>
      <c r="O46" s="644" t="str">
        <f>IF(基本情報入力シート!X89="","",基本情報入力シート!X89)</f>
        <v/>
      </c>
      <c r="P46" s="645" t="str">
        <f>IF(基本情報入力シート!Y89="","",基本情報入力シート!Y89)</f>
        <v/>
      </c>
      <c r="Q46" s="646" t="str">
        <f>IF(基本情報入力シート!Z89="","",基本情報入力シート!Z89)</f>
        <v/>
      </c>
      <c r="R46" s="647" t="str">
        <f>IF(基本情報入力シート!AA89="","",基本情報入力シート!AA89)</f>
        <v/>
      </c>
      <c r="S46" s="134"/>
      <c r="T46" s="135"/>
      <c r="U46" s="648" t="str">
        <f>IFERROR(VLOOKUP(P46,【参考】数式用!$A$5:$I$28,MATCH(T46,【参考】数式用!$H$4:$I$4,0)+7,0),"")</f>
        <v/>
      </c>
      <c r="V46" s="137"/>
      <c r="W46" s="317" t="s">
        <v>121</v>
      </c>
      <c r="X46" s="138"/>
      <c r="Y46" s="318" t="s">
        <v>122</v>
      </c>
      <c r="Z46" s="138"/>
      <c r="AA46" s="318" t="s">
        <v>123</v>
      </c>
      <c r="AB46" s="138"/>
      <c r="AC46" s="318" t="s">
        <v>122</v>
      </c>
      <c r="AD46" s="138"/>
      <c r="AE46" s="318" t="s">
        <v>124</v>
      </c>
      <c r="AF46" s="649" t="s">
        <v>125</v>
      </c>
      <c r="AG46" s="656" t="str">
        <f t="shared" si="5"/>
        <v/>
      </c>
      <c r="AH46" s="650" t="s">
        <v>47</v>
      </c>
      <c r="AI46" s="651" t="str">
        <f t="shared" si="1"/>
        <v/>
      </c>
      <c r="AJ46" s="239"/>
      <c r="AK46" s="652" t="str">
        <f t="shared" si="6"/>
        <v>○</v>
      </c>
      <c r="AL46" s="653" t="str">
        <f t="shared" si="7"/>
        <v/>
      </c>
      <c r="AM46" s="654"/>
      <c r="AN46" s="654"/>
      <c r="AO46" s="654"/>
      <c r="AP46" s="654"/>
      <c r="AQ46" s="654"/>
      <c r="AR46" s="654"/>
      <c r="AS46" s="654"/>
      <c r="AT46" s="654"/>
      <c r="AU46" s="655"/>
    </row>
    <row r="47" spans="1:47" ht="33" customHeight="1" thickBot="1" x14ac:dyDescent="0.2">
      <c r="A47" s="644">
        <f t="shared" si="2"/>
        <v>37</v>
      </c>
      <c r="B47" s="1233" t="str">
        <f>IF(基本情報入力シート!C90="","",基本情報入力シート!C90)</f>
        <v/>
      </c>
      <c r="C47" s="1234"/>
      <c r="D47" s="1234"/>
      <c r="E47" s="1234"/>
      <c r="F47" s="1234"/>
      <c r="G47" s="1234"/>
      <c r="H47" s="1234"/>
      <c r="I47" s="1234"/>
      <c r="J47" s="1234"/>
      <c r="K47" s="1235"/>
      <c r="L47" s="644" t="str">
        <f>IF(基本情報入力シート!M90="","",基本情報入力シート!M90)</f>
        <v/>
      </c>
      <c r="M47" s="644" t="str">
        <f>IF(基本情報入力シート!R90="","",基本情報入力シート!R90)</f>
        <v/>
      </c>
      <c r="N47" s="644" t="str">
        <f>IF(基本情報入力シート!W90="","",基本情報入力シート!W90)</f>
        <v/>
      </c>
      <c r="O47" s="644" t="str">
        <f>IF(基本情報入力シート!X90="","",基本情報入力シート!X90)</f>
        <v/>
      </c>
      <c r="P47" s="645" t="str">
        <f>IF(基本情報入力シート!Y90="","",基本情報入力シート!Y90)</f>
        <v/>
      </c>
      <c r="Q47" s="646" t="str">
        <f>IF(基本情報入力シート!Z90="","",基本情報入力シート!Z90)</f>
        <v/>
      </c>
      <c r="R47" s="647" t="str">
        <f>IF(基本情報入力シート!AA90="","",基本情報入力シート!AA90)</f>
        <v/>
      </c>
      <c r="S47" s="134"/>
      <c r="T47" s="135"/>
      <c r="U47" s="648" t="str">
        <f>IFERROR(VLOOKUP(P47,【参考】数式用!$A$5:$I$28,MATCH(T47,【参考】数式用!$H$4:$I$4,0)+7,0),"")</f>
        <v/>
      </c>
      <c r="V47" s="137"/>
      <c r="W47" s="317" t="s">
        <v>121</v>
      </c>
      <c r="X47" s="138"/>
      <c r="Y47" s="318" t="s">
        <v>122</v>
      </c>
      <c r="Z47" s="138"/>
      <c r="AA47" s="318" t="s">
        <v>123</v>
      </c>
      <c r="AB47" s="138"/>
      <c r="AC47" s="318" t="s">
        <v>122</v>
      </c>
      <c r="AD47" s="138"/>
      <c r="AE47" s="318" t="s">
        <v>124</v>
      </c>
      <c r="AF47" s="649" t="s">
        <v>125</v>
      </c>
      <c r="AG47" s="656" t="str">
        <f t="shared" si="5"/>
        <v/>
      </c>
      <c r="AH47" s="650" t="s">
        <v>47</v>
      </c>
      <c r="AI47" s="651" t="str">
        <f t="shared" si="1"/>
        <v/>
      </c>
      <c r="AJ47" s="239"/>
      <c r="AK47" s="652" t="str">
        <f t="shared" si="6"/>
        <v>○</v>
      </c>
      <c r="AL47" s="653" t="str">
        <f t="shared" si="7"/>
        <v/>
      </c>
      <c r="AM47" s="654"/>
      <c r="AN47" s="654"/>
      <c r="AO47" s="654"/>
      <c r="AP47" s="654"/>
      <c r="AQ47" s="654"/>
      <c r="AR47" s="654"/>
      <c r="AS47" s="654"/>
      <c r="AT47" s="654"/>
      <c r="AU47" s="655"/>
    </row>
    <row r="48" spans="1:47" ht="33" customHeight="1" thickBot="1" x14ac:dyDescent="0.2">
      <c r="A48" s="644">
        <f t="shared" si="2"/>
        <v>38</v>
      </c>
      <c r="B48" s="1233" t="str">
        <f>IF(基本情報入力シート!C91="","",基本情報入力シート!C91)</f>
        <v/>
      </c>
      <c r="C48" s="1234"/>
      <c r="D48" s="1234"/>
      <c r="E48" s="1234"/>
      <c r="F48" s="1234"/>
      <c r="G48" s="1234"/>
      <c r="H48" s="1234"/>
      <c r="I48" s="1234"/>
      <c r="J48" s="1234"/>
      <c r="K48" s="1235"/>
      <c r="L48" s="644" t="str">
        <f>IF(基本情報入力シート!M91="","",基本情報入力シート!M91)</f>
        <v/>
      </c>
      <c r="M48" s="644" t="str">
        <f>IF(基本情報入力シート!R91="","",基本情報入力シート!R91)</f>
        <v/>
      </c>
      <c r="N48" s="644" t="str">
        <f>IF(基本情報入力シート!W91="","",基本情報入力シート!W91)</f>
        <v/>
      </c>
      <c r="O48" s="644" t="str">
        <f>IF(基本情報入力シート!X91="","",基本情報入力シート!X91)</f>
        <v/>
      </c>
      <c r="P48" s="645" t="str">
        <f>IF(基本情報入力シート!Y91="","",基本情報入力シート!Y91)</f>
        <v/>
      </c>
      <c r="Q48" s="646" t="str">
        <f>IF(基本情報入力シート!Z91="","",基本情報入力シート!Z91)</f>
        <v/>
      </c>
      <c r="R48" s="647" t="str">
        <f>IF(基本情報入力シート!AA91="","",基本情報入力シート!AA91)</f>
        <v/>
      </c>
      <c r="S48" s="134"/>
      <c r="T48" s="135"/>
      <c r="U48" s="648" t="str">
        <f>IFERROR(VLOOKUP(P48,【参考】数式用!$A$5:$I$28,MATCH(T48,【参考】数式用!$H$4:$I$4,0)+7,0),"")</f>
        <v/>
      </c>
      <c r="V48" s="137"/>
      <c r="W48" s="317" t="s">
        <v>121</v>
      </c>
      <c r="X48" s="138"/>
      <c r="Y48" s="318" t="s">
        <v>122</v>
      </c>
      <c r="Z48" s="138"/>
      <c r="AA48" s="318" t="s">
        <v>123</v>
      </c>
      <c r="AB48" s="138"/>
      <c r="AC48" s="318" t="s">
        <v>122</v>
      </c>
      <c r="AD48" s="138"/>
      <c r="AE48" s="318" t="s">
        <v>124</v>
      </c>
      <c r="AF48" s="649" t="s">
        <v>125</v>
      </c>
      <c r="AG48" s="656" t="str">
        <f t="shared" si="5"/>
        <v/>
      </c>
      <c r="AH48" s="650" t="s">
        <v>47</v>
      </c>
      <c r="AI48" s="651" t="str">
        <f t="shared" si="1"/>
        <v/>
      </c>
      <c r="AJ48" s="239"/>
      <c r="AK48" s="652" t="str">
        <f t="shared" si="6"/>
        <v>○</v>
      </c>
      <c r="AL48" s="653" t="str">
        <f t="shared" si="7"/>
        <v/>
      </c>
      <c r="AM48" s="654"/>
      <c r="AN48" s="654"/>
      <c r="AO48" s="654"/>
      <c r="AP48" s="654"/>
      <c r="AQ48" s="654"/>
      <c r="AR48" s="654"/>
      <c r="AS48" s="654"/>
      <c r="AT48" s="654"/>
      <c r="AU48" s="655"/>
    </row>
    <row r="49" spans="1:47" ht="33" customHeight="1" thickBot="1" x14ac:dyDescent="0.2">
      <c r="A49" s="644">
        <f t="shared" si="2"/>
        <v>39</v>
      </c>
      <c r="B49" s="1233" t="str">
        <f>IF(基本情報入力シート!C92="","",基本情報入力シート!C92)</f>
        <v/>
      </c>
      <c r="C49" s="1234"/>
      <c r="D49" s="1234"/>
      <c r="E49" s="1234"/>
      <c r="F49" s="1234"/>
      <c r="G49" s="1234"/>
      <c r="H49" s="1234"/>
      <c r="I49" s="1234"/>
      <c r="J49" s="1234"/>
      <c r="K49" s="1235"/>
      <c r="L49" s="644" t="str">
        <f>IF(基本情報入力シート!M92="","",基本情報入力シート!M92)</f>
        <v/>
      </c>
      <c r="M49" s="644" t="str">
        <f>IF(基本情報入力シート!R92="","",基本情報入力シート!R92)</f>
        <v/>
      </c>
      <c r="N49" s="644" t="str">
        <f>IF(基本情報入力シート!W92="","",基本情報入力シート!W92)</f>
        <v/>
      </c>
      <c r="O49" s="644" t="str">
        <f>IF(基本情報入力シート!X92="","",基本情報入力シート!X92)</f>
        <v/>
      </c>
      <c r="P49" s="645" t="str">
        <f>IF(基本情報入力シート!Y92="","",基本情報入力シート!Y92)</f>
        <v/>
      </c>
      <c r="Q49" s="646" t="str">
        <f>IF(基本情報入力シート!Z92="","",基本情報入力シート!Z92)</f>
        <v/>
      </c>
      <c r="R49" s="647" t="str">
        <f>IF(基本情報入力シート!AA92="","",基本情報入力シート!AA92)</f>
        <v/>
      </c>
      <c r="S49" s="134"/>
      <c r="T49" s="135"/>
      <c r="U49" s="648" t="str">
        <f>IFERROR(VLOOKUP(P49,【参考】数式用!$A$5:$I$28,MATCH(T49,【参考】数式用!$H$4:$I$4,0)+7,0),"")</f>
        <v/>
      </c>
      <c r="V49" s="137"/>
      <c r="W49" s="317" t="s">
        <v>121</v>
      </c>
      <c r="X49" s="138"/>
      <c r="Y49" s="318" t="s">
        <v>122</v>
      </c>
      <c r="Z49" s="138"/>
      <c r="AA49" s="318" t="s">
        <v>123</v>
      </c>
      <c r="AB49" s="138"/>
      <c r="AC49" s="318" t="s">
        <v>122</v>
      </c>
      <c r="AD49" s="138"/>
      <c r="AE49" s="318" t="s">
        <v>124</v>
      </c>
      <c r="AF49" s="649" t="s">
        <v>125</v>
      </c>
      <c r="AG49" s="656" t="str">
        <f t="shared" si="5"/>
        <v/>
      </c>
      <c r="AH49" s="650" t="s">
        <v>47</v>
      </c>
      <c r="AI49" s="651" t="str">
        <f t="shared" si="1"/>
        <v/>
      </c>
      <c r="AJ49" s="239"/>
      <c r="AK49" s="652" t="str">
        <f t="shared" si="6"/>
        <v>○</v>
      </c>
      <c r="AL49" s="653" t="str">
        <f t="shared" si="7"/>
        <v/>
      </c>
      <c r="AM49" s="654"/>
      <c r="AN49" s="654"/>
      <c r="AO49" s="654"/>
      <c r="AP49" s="654"/>
      <c r="AQ49" s="654"/>
      <c r="AR49" s="654"/>
      <c r="AS49" s="654"/>
      <c r="AT49" s="654"/>
      <c r="AU49" s="655"/>
    </row>
    <row r="50" spans="1:47" ht="33" customHeight="1" thickBot="1" x14ac:dyDescent="0.2">
      <c r="A50" s="644">
        <f t="shared" si="2"/>
        <v>40</v>
      </c>
      <c r="B50" s="1233" t="str">
        <f>IF(基本情報入力シート!C93="","",基本情報入力シート!C93)</f>
        <v/>
      </c>
      <c r="C50" s="1234"/>
      <c r="D50" s="1234"/>
      <c r="E50" s="1234"/>
      <c r="F50" s="1234"/>
      <c r="G50" s="1234"/>
      <c r="H50" s="1234"/>
      <c r="I50" s="1234"/>
      <c r="J50" s="1234"/>
      <c r="K50" s="1235"/>
      <c r="L50" s="644" t="str">
        <f>IF(基本情報入力シート!M93="","",基本情報入力シート!M93)</f>
        <v/>
      </c>
      <c r="M50" s="644" t="str">
        <f>IF(基本情報入力シート!R93="","",基本情報入力シート!R93)</f>
        <v/>
      </c>
      <c r="N50" s="644" t="str">
        <f>IF(基本情報入力シート!W93="","",基本情報入力シート!W93)</f>
        <v/>
      </c>
      <c r="O50" s="644" t="str">
        <f>IF(基本情報入力シート!X93="","",基本情報入力シート!X93)</f>
        <v/>
      </c>
      <c r="P50" s="645" t="str">
        <f>IF(基本情報入力シート!Y93="","",基本情報入力シート!Y93)</f>
        <v/>
      </c>
      <c r="Q50" s="646" t="str">
        <f>IF(基本情報入力シート!Z93="","",基本情報入力シート!Z93)</f>
        <v/>
      </c>
      <c r="R50" s="647" t="str">
        <f>IF(基本情報入力シート!AA93="","",基本情報入力シート!AA93)</f>
        <v/>
      </c>
      <c r="S50" s="134"/>
      <c r="T50" s="135"/>
      <c r="U50" s="648" t="str">
        <f>IFERROR(VLOOKUP(P50,【参考】数式用!$A$5:$I$28,MATCH(T50,【参考】数式用!$H$4:$I$4,0)+7,0),"")</f>
        <v/>
      </c>
      <c r="V50" s="137"/>
      <c r="W50" s="317" t="s">
        <v>121</v>
      </c>
      <c r="X50" s="138"/>
      <c r="Y50" s="318" t="s">
        <v>122</v>
      </c>
      <c r="Z50" s="138"/>
      <c r="AA50" s="318" t="s">
        <v>123</v>
      </c>
      <c r="AB50" s="138"/>
      <c r="AC50" s="318" t="s">
        <v>122</v>
      </c>
      <c r="AD50" s="138"/>
      <c r="AE50" s="318" t="s">
        <v>124</v>
      </c>
      <c r="AF50" s="649" t="s">
        <v>125</v>
      </c>
      <c r="AG50" s="656" t="str">
        <f t="shared" si="5"/>
        <v/>
      </c>
      <c r="AH50" s="650" t="s">
        <v>47</v>
      </c>
      <c r="AI50" s="651" t="str">
        <f t="shared" si="1"/>
        <v/>
      </c>
      <c r="AJ50" s="239"/>
      <c r="AK50" s="652" t="str">
        <f t="shared" si="6"/>
        <v>○</v>
      </c>
      <c r="AL50" s="653" t="str">
        <f t="shared" si="7"/>
        <v/>
      </c>
      <c r="AM50" s="654"/>
      <c r="AN50" s="654"/>
      <c r="AO50" s="654"/>
      <c r="AP50" s="654"/>
      <c r="AQ50" s="654"/>
      <c r="AR50" s="654"/>
      <c r="AS50" s="654"/>
      <c r="AT50" s="654"/>
      <c r="AU50" s="655"/>
    </row>
    <row r="51" spans="1:47" ht="33" customHeight="1" thickBot="1" x14ac:dyDescent="0.2">
      <c r="A51" s="644">
        <f t="shared" si="2"/>
        <v>41</v>
      </c>
      <c r="B51" s="1233" t="str">
        <f>IF(基本情報入力シート!C94="","",基本情報入力シート!C94)</f>
        <v/>
      </c>
      <c r="C51" s="1234"/>
      <c r="D51" s="1234"/>
      <c r="E51" s="1234"/>
      <c r="F51" s="1234"/>
      <c r="G51" s="1234"/>
      <c r="H51" s="1234"/>
      <c r="I51" s="1234"/>
      <c r="J51" s="1234"/>
      <c r="K51" s="1235"/>
      <c r="L51" s="644" t="str">
        <f>IF(基本情報入力シート!M94="","",基本情報入力シート!M94)</f>
        <v/>
      </c>
      <c r="M51" s="644" t="str">
        <f>IF(基本情報入力シート!R94="","",基本情報入力シート!R94)</f>
        <v/>
      </c>
      <c r="N51" s="644" t="str">
        <f>IF(基本情報入力シート!W94="","",基本情報入力シート!W94)</f>
        <v/>
      </c>
      <c r="O51" s="644" t="str">
        <f>IF(基本情報入力シート!X94="","",基本情報入力シート!X94)</f>
        <v/>
      </c>
      <c r="P51" s="645" t="str">
        <f>IF(基本情報入力シート!Y94="","",基本情報入力シート!Y94)</f>
        <v/>
      </c>
      <c r="Q51" s="646" t="str">
        <f>IF(基本情報入力シート!Z94="","",基本情報入力シート!Z94)</f>
        <v/>
      </c>
      <c r="R51" s="647" t="str">
        <f>IF(基本情報入力シート!AA94="","",基本情報入力シート!AA94)</f>
        <v/>
      </c>
      <c r="S51" s="134"/>
      <c r="T51" s="135"/>
      <c r="U51" s="648" t="str">
        <f>IFERROR(VLOOKUP(P51,【参考】数式用!$A$5:$I$28,MATCH(T51,【参考】数式用!$H$4:$I$4,0)+7,0),"")</f>
        <v/>
      </c>
      <c r="V51" s="137"/>
      <c r="W51" s="317" t="s">
        <v>121</v>
      </c>
      <c r="X51" s="138"/>
      <c r="Y51" s="318" t="s">
        <v>122</v>
      </c>
      <c r="Z51" s="138"/>
      <c r="AA51" s="318" t="s">
        <v>123</v>
      </c>
      <c r="AB51" s="138"/>
      <c r="AC51" s="318" t="s">
        <v>122</v>
      </c>
      <c r="AD51" s="138"/>
      <c r="AE51" s="318" t="s">
        <v>124</v>
      </c>
      <c r="AF51" s="649" t="s">
        <v>125</v>
      </c>
      <c r="AG51" s="656" t="str">
        <f t="shared" si="5"/>
        <v/>
      </c>
      <c r="AH51" s="650" t="s">
        <v>47</v>
      </c>
      <c r="AI51" s="651" t="str">
        <f t="shared" si="1"/>
        <v/>
      </c>
      <c r="AJ51" s="239"/>
      <c r="AK51" s="652" t="str">
        <f t="shared" si="6"/>
        <v>○</v>
      </c>
      <c r="AL51" s="653" t="str">
        <f t="shared" si="7"/>
        <v/>
      </c>
      <c r="AM51" s="654"/>
      <c r="AN51" s="654"/>
      <c r="AO51" s="654"/>
      <c r="AP51" s="654"/>
      <c r="AQ51" s="654"/>
      <c r="AR51" s="654"/>
      <c r="AS51" s="654"/>
      <c r="AT51" s="654"/>
      <c r="AU51" s="655"/>
    </row>
    <row r="52" spans="1:47" ht="33" customHeight="1" thickBot="1" x14ac:dyDescent="0.2">
      <c r="A52" s="644">
        <f t="shared" si="2"/>
        <v>42</v>
      </c>
      <c r="B52" s="1233" t="str">
        <f>IF(基本情報入力シート!C95="","",基本情報入力シート!C95)</f>
        <v/>
      </c>
      <c r="C52" s="1234"/>
      <c r="D52" s="1234"/>
      <c r="E52" s="1234"/>
      <c r="F52" s="1234"/>
      <c r="G52" s="1234"/>
      <c r="H52" s="1234"/>
      <c r="I52" s="1234"/>
      <c r="J52" s="1234"/>
      <c r="K52" s="1235"/>
      <c r="L52" s="644" t="str">
        <f>IF(基本情報入力シート!M95="","",基本情報入力シート!M95)</f>
        <v/>
      </c>
      <c r="M52" s="644" t="str">
        <f>IF(基本情報入力シート!R95="","",基本情報入力シート!R95)</f>
        <v/>
      </c>
      <c r="N52" s="644" t="str">
        <f>IF(基本情報入力シート!W95="","",基本情報入力シート!W95)</f>
        <v/>
      </c>
      <c r="O52" s="644" t="str">
        <f>IF(基本情報入力シート!X95="","",基本情報入力シート!X95)</f>
        <v/>
      </c>
      <c r="P52" s="645" t="str">
        <f>IF(基本情報入力シート!Y95="","",基本情報入力シート!Y95)</f>
        <v/>
      </c>
      <c r="Q52" s="646" t="str">
        <f>IF(基本情報入力シート!Z95="","",基本情報入力シート!Z95)</f>
        <v/>
      </c>
      <c r="R52" s="647" t="str">
        <f>IF(基本情報入力シート!AA95="","",基本情報入力シート!AA95)</f>
        <v/>
      </c>
      <c r="S52" s="134"/>
      <c r="T52" s="135"/>
      <c r="U52" s="648" t="str">
        <f>IFERROR(VLOOKUP(P52,【参考】数式用!$A$5:$I$28,MATCH(T52,【参考】数式用!$H$4:$I$4,0)+7,0),"")</f>
        <v/>
      </c>
      <c r="V52" s="137"/>
      <c r="W52" s="317" t="s">
        <v>121</v>
      </c>
      <c r="X52" s="138"/>
      <c r="Y52" s="318" t="s">
        <v>122</v>
      </c>
      <c r="Z52" s="138"/>
      <c r="AA52" s="318" t="s">
        <v>123</v>
      </c>
      <c r="AB52" s="138"/>
      <c r="AC52" s="318" t="s">
        <v>122</v>
      </c>
      <c r="AD52" s="138"/>
      <c r="AE52" s="318" t="s">
        <v>124</v>
      </c>
      <c r="AF52" s="649" t="s">
        <v>125</v>
      </c>
      <c r="AG52" s="656" t="str">
        <f t="shared" si="5"/>
        <v/>
      </c>
      <c r="AH52" s="650" t="s">
        <v>47</v>
      </c>
      <c r="AI52" s="651" t="str">
        <f t="shared" si="1"/>
        <v/>
      </c>
      <c r="AJ52" s="239"/>
      <c r="AK52" s="652" t="str">
        <f t="shared" si="6"/>
        <v>○</v>
      </c>
      <c r="AL52" s="653" t="str">
        <f t="shared" si="7"/>
        <v/>
      </c>
      <c r="AM52" s="654"/>
      <c r="AN52" s="654"/>
      <c r="AO52" s="654"/>
      <c r="AP52" s="654"/>
      <c r="AQ52" s="654"/>
      <c r="AR52" s="654"/>
      <c r="AS52" s="654"/>
      <c r="AT52" s="654"/>
      <c r="AU52" s="655"/>
    </row>
    <row r="53" spans="1:47" ht="33" customHeight="1" thickBot="1" x14ac:dyDescent="0.2">
      <c r="A53" s="644">
        <f t="shared" si="2"/>
        <v>43</v>
      </c>
      <c r="B53" s="1233" t="str">
        <f>IF(基本情報入力シート!C96="","",基本情報入力シート!C96)</f>
        <v/>
      </c>
      <c r="C53" s="1234"/>
      <c r="D53" s="1234"/>
      <c r="E53" s="1234"/>
      <c r="F53" s="1234"/>
      <c r="G53" s="1234"/>
      <c r="H53" s="1234"/>
      <c r="I53" s="1234"/>
      <c r="J53" s="1234"/>
      <c r="K53" s="1235"/>
      <c r="L53" s="644" t="str">
        <f>IF(基本情報入力シート!M96="","",基本情報入力シート!M96)</f>
        <v/>
      </c>
      <c r="M53" s="644" t="str">
        <f>IF(基本情報入力シート!R96="","",基本情報入力シート!R96)</f>
        <v/>
      </c>
      <c r="N53" s="644" t="str">
        <f>IF(基本情報入力シート!W96="","",基本情報入力シート!W96)</f>
        <v/>
      </c>
      <c r="O53" s="644" t="str">
        <f>IF(基本情報入力シート!X96="","",基本情報入力シート!X96)</f>
        <v/>
      </c>
      <c r="P53" s="645" t="str">
        <f>IF(基本情報入力シート!Y96="","",基本情報入力シート!Y96)</f>
        <v/>
      </c>
      <c r="Q53" s="646" t="str">
        <f>IF(基本情報入力シート!Z96="","",基本情報入力シート!Z96)</f>
        <v/>
      </c>
      <c r="R53" s="647" t="str">
        <f>IF(基本情報入力シート!AA96="","",基本情報入力シート!AA96)</f>
        <v/>
      </c>
      <c r="S53" s="134"/>
      <c r="T53" s="135"/>
      <c r="U53" s="648" t="str">
        <f>IFERROR(VLOOKUP(P53,【参考】数式用!$A$5:$I$28,MATCH(T53,【参考】数式用!$H$4:$I$4,0)+7,0),"")</f>
        <v/>
      </c>
      <c r="V53" s="137"/>
      <c r="W53" s="317" t="s">
        <v>121</v>
      </c>
      <c r="X53" s="138"/>
      <c r="Y53" s="318" t="s">
        <v>122</v>
      </c>
      <c r="Z53" s="138"/>
      <c r="AA53" s="318" t="s">
        <v>123</v>
      </c>
      <c r="AB53" s="138"/>
      <c r="AC53" s="318" t="s">
        <v>122</v>
      </c>
      <c r="AD53" s="138"/>
      <c r="AE53" s="318" t="s">
        <v>124</v>
      </c>
      <c r="AF53" s="649" t="s">
        <v>125</v>
      </c>
      <c r="AG53" s="656" t="str">
        <f t="shared" si="5"/>
        <v/>
      </c>
      <c r="AH53" s="650" t="s">
        <v>47</v>
      </c>
      <c r="AI53" s="651" t="str">
        <f t="shared" si="1"/>
        <v/>
      </c>
      <c r="AJ53" s="239"/>
      <c r="AK53" s="652" t="str">
        <f t="shared" si="6"/>
        <v>○</v>
      </c>
      <c r="AL53" s="653" t="str">
        <f t="shared" si="7"/>
        <v/>
      </c>
      <c r="AM53" s="654"/>
      <c r="AN53" s="654"/>
      <c r="AO53" s="654"/>
      <c r="AP53" s="654"/>
      <c r="AQ53" s="654"/>
      <c r="AR53" s="654"/>
      <c r="AS53" s="654"/>
      <c r="AT53" s="654"/>
      <c r="AU53" s="655"/>
    </row>
    <row r="54" spans="1:47" ht="33" customHeight="1" thickBot="1" x14ac:dyDescent="0.2">
      <c r="A54" s="644">
        <f t="shared" si="2"/>
        <v>44</v>
      </c>
      <c r="B54" s="1233" t="str">
        <f>IF(基本情報入力シート!C97="","",基本情報入力シート!C97)</f>
        <v/>
      </c>
      <c r="C54" s="1234"/>
      <c r="D54" s="1234"/>
      <c r="E54" s="1234"/>
      <c r="F54" s="1234"/>
      <c r="G54" s="1234"/>
      <c r="H54" s="1234"/>
      <c r="I54" s="1234"/>
      <c r="J54" s="1234"/>
      <c r="K54" s="1235"/>
      <c r="L54" s="644" t="str">
        <f>IF(基本情報入力シート!M97="","",基本情報入力シート!M97)</f>
        <v/>
      </c>
      <c r="M54" s="644" t="str">
        <f>IF(基本情報入力シート!R97="","",基本情報入力シート!R97)</f>
        <v/>
      </c>
      <c r="N54" s="644" t="str">
        <f>IF(基本情報入力シート!W97="","",基本情報入力シート!W97)</f>
        <v/>
      </c>
      <c r="O54" s="644" t="str">
        <f>IF(基本情報入力シート!X97="","",基本情報入力シート!X97)</f>
        <v/>
      </c>
      <c r="P54" s="645" t="str">
        <f>IF(基本情報入力シート!Y97="","",基本情報入力シート!Y97)</f>
        <v/>
      </c>
      <c r="Q54" s="646" t="str">
        <f>IF(基本情報入力シート!Z97="","",基本情報入力シート!Z97)</f>
        <v/>
      </c>
      <c r="R54" s="647" t="str">
        <f>IF(基本情報入力シート!AA97="","",基本情報入力シート!AA97)</f>
        <v/>
      </c>
      <c r="S54" s="134"/>
      <c r="T54" s="135"/>
      <c r="U54" s="648" t="str">
        <f>IFERROR(VLOOKUP(P54,【参考】数式用!$A$5:$I$28,MATCH(T54,【参考】数式用!$H$4:$I$4,0)+7,0),"")</f>
        <v/>
      </c>
      <c r="V54" s="137"/>
      <c r="W54" s="317" t="s">
        <v>121</v>
      </c>
      <c r="X54" s="138"/>
      <c r="Y54" s="318" t="s">
        <v>122</v>
      </c>
      <c r="Z54" s="138"/>
      <c r="AA54" s="318" t="s">
        <v>123</v>
      </c>
      <c r="AB54" s="138"/>
      <c r="AC54" s="318" t="s">
        <v>122</v>
      </c>
      <c r="AD54" s="138"/>
      <c r="AE54" s="318" t="s">
        <v>124</v>
      </c>
      <c r="AF54" s="649" t="s">
        <v>125</v>
      </c>
      <c r="AG54" s="656" t="str">
        <f t="shared" si="5"/>
        <v/>
      </c>
      <c r="AH54" s="650" t="s">
        <v>47</v>
      </c>
      <c r="AI54" s="651" t="str">
        <f t="shared" si="1"/>
        <v/>
      </c>
      <c r="AJ54" s="239"/>
      <c r="AK54" s="652" t="str">
        <f t="shared" si="6"/>
        <v>○</v>
      </c>
      <c r="AL54" s="653" t="str">
        <f t="shared" si="7"/>
        <v/>
      </c>
      <c r="AM54" s="654"/>
      <c r="AN54" s="654"/>
      <c r="AO54" s="654"/>
      <c r="AP54" s="654"/>
      <c r="AQ54" s="654"/>
      <c r="AR54" s="654"/>
      <c r="AS54" s="654"/>
      <c r="AT54" s="654"/>
      <c r="AU54" s="655"/>
    </row>
    <row r="55" spans="1:47" ht="33" customHeight="1" thickBot="1" x14ac:dyDescent="0.2">
      <c r="A55" s="644">
        <f t="shared" si="2"/>
        <v>45</v>
      </c>
      <c r="B55" s="1233" t="str">
        <f>IF(基本情報入力シート!C98="","",基本情報入力シート!C98)</f>
        <v/>
      </c>
      <c r="C55" s="1234"/>
      <c r="D55" s="1234"/>
      <c r="E55" s="1234"/>
      <c r="F55" s="1234"/>
      <c r="G55" s="1234"/>
      <c r="H55" s="1234"/>
      <c r="I55" s="1234"/>
      <c r="J55" s="1234"/>
      <c r="K55" s="1235"/>
      <c r="L55" s="644" t="str">
        <f>IF(基本情報入力シート!M98="","",基本情報入力シート!M98)</f>
        <v/>
      </c>
      <c r="M55" s="644" t="str">
        <f>IF(基本情報入力シート!R98="","",基本情報入力シート!R98)</f>
        <v/>
      </c>
      <c r="N55" s="644" t="str">
        <f>IF(基本情報入力シート!W98="","",基本情報入力シート!W98)</f>
        <v/>
      </c>
      <c r="O55" s="644" t="str">
        <f>IF(基本情報入力シート!X98="","",基本情報入力シート!X98)</f>
        <v/>
      </c>
      <c r="P55" s="645" t="str">
        <f>IF(基本情報入力シート!Y98="","",基本情報入力シート!Y98)</f>
        <v/>
      </c>
      <c r="Q55" s="646" t="str">
        <f>IF(基本情報入力シート!Z98="","",基本情報入力シート!Z98)</f>
        <v/>
      </c>
      <c r="R55" s="647" t="str">
        <f>IF(基本情報入力シート!AA98="","",基本情報入力シート!AA98)</f>
        <v/>
      </c>
      <c r="S55" s="134"/>
      <c r="T55" s="135"/>
      <c r="U55" s="648" t="str">
        <f>IFERROR(VLOOKUP(P55,【参考】数式用!$A$5:$I$28,MATCH(T55,【参考】数式用!$H$4:$I$4,0)+7,0),"")</f>
        <v/>
      </c>
      <c r="V55" s="137"/>
      <c r="W55" s="317" t="s">
        <v>121</v>
      </c>
      <c r="X55" s="138"/>
      <c r="Y55" s="318" t="s">
        <v>122</v>
      </c>
      <c r="Z55" s="138"/>
      <c r="AA55" s="318" t="s">
        <v>123</v>
      </c>
      <c r="AB55" s="138"/>
      <c r="AC55" s="318" t="s">
        <v>122</v>
      </c>
      <c r="AD55" s="138"/>
      <c r="AE55" s="318" t="s">
        <v>124</v>
      </c>
      <c r="AF55" s="649" t="s">
        <v>125</v>
      </c>
      <c r="AG55" s="656" t="str">
        <f t="shared" si="5"/>
        <v/>
      </c>
      <c r="AH55" s="650" t="s">
        <v>47</v>
      </c>
      <c r="AI55" s="651" t="str">
        <f t="shared" si="1"/>
        <v/>
      </c>
      <c r="AJ55" s="239"/>
      <c r="AK55" s="652" t="str">
        <f t="shared" si="6"/>
        <v>○</v>
      </c>
      <c r="AL55" s="653" t="str">
        <f t="shared" si="7"/>
        <v/>
      </c>
      <c r="AM55" s="654"/>
      <c r="AN55" s="654"/>
      <c r="AO55" s="654"/>
      <c r="AP55" s="654"/>
      <c r="AQ55" s="654"/>
      <c r="AR55" s="654"/>
      <c r="AS55" s="654"/>
      <c r="AT55" s="654"/>
      <c r="AU55" s="655"/>
    </row>
    <row r="56" spans="1:47" ht="33" customHeight="1" thickBot="1" x14ac:dyDescent="0.2">
      <c r="A56" s="644">
        <f t="shared" si="2"/>
        <v>46</v>
      </c>
      <c r="B56" s="1233" t="str">
        <f>IF(基本情報入力シート!C99="","",基本情報入力シート!C99)</f>
        <v/>
      </c>
      <c r="C56" s="1234"/>
      <c r="D56" s="1234"/>
      <c r="E56" s="1234"/>
      <c r="F56" s="1234"/>
      <c r="G56" s="1234"/>
      <c r="H56" s="1234"/>
      <c r="I56" s="1234"/>
      <c r="J56" s="1234"/>
      <c r="K56" s="1235"/>
      <c r="L56" s="644" t="str">
        <f>IF(基本情報入力シート!M99="","",基本情報入力シート!M99)</f>
        <v/>
      </c>
      <c r="M56" s="644" t="str">
        <f>IF(基本情報入力シート!R99="","",基本情報入力シート!R99)</f>
        <v/>
      </c>
      <c r="N56" s="644" t="str">
        <f>IF(基本情報入力シート!W99="","",基本情報入力シート!W99)</f>
        <v/>
      </c>
      <c r="O56" s="644" t="str">
        <f>IF(基本情報入力シート!X99="","",基本情報入力シート!X99)</f>
        <v/>
      </c>
      <c r="P56" s="645" t="str">
        <f>IF(基本情報入力シート!Y99="","",基本情報入力シート!Y99)</f>
        <v/>
      </c>
      <c r="Q56" s="646" t="str">
        <f>IF(基本情報入力シート!Z99="","",基本情報入力シート!Z99)</f>
        <v/>
      </c>
      <c r="R56" s="647" t="str">
        <f>IF(基本情報入力シート!AA99="","",基本情報入力シート!AA99)</f>
        <v/>
      </c>
      <c r="S56" s="134"/>
      <c r="T56" s="135"/>
      <c r="U56" s="648" t="str">
        <f>IFERROR(VLOOKUP(P56,【参考】数式用!$A$5:$I$28,MATCH(T56,【参考】数式用!$H$4:$I$4,0)+7,0),"")</f>
        <v/>
      </c>
      <c r="V56" s="137"/>
      <c r="W56" s="317" t="s">
        <v>121</v>
      </c>
      <c r="X56" s="138"/>
      <c r="Y56" s="318" t="s">
        <v>122</v>
      </c>
      <c r="Z56" s="138"/>
      <c r="AA56" s="318" t="s">
        <v>123</v>
      </c>
      <c r="AB56" s="138"/>
      <c r="AC56" s="318" t="s">
        <v>122</v>
      </c>
      <c r="AD56" s="138"/>
      <c r="AE56" s="318" t="s">
        <v>124</v>
      </c>
      <c r="AF56" s="649" t="s">
        <v>125</v>
      </c>
      <c r="AG56" s="656" t="str">
        <f t="shared" si="5"/>
        <v/>
      </c>
      <c r="AH56" s="650" t="s">
        <v>47</v>
      </c>
      <c r="AI56" s="651" t="str">
        <f t="shared" si="1"/>
        <v/>
      </c>
      <c r="AJ56" s="239"/>
      <c r="AK56" s="652" t="str">
        <f t="shared" si="6"/>
        <v>○</v>
      </c>
      <c r="AL56" s="653" t="str">
        <f t="shared" si="7"/>
        <v/>
      </c>
      <c r="AM56" s="654"/>
      <c r="AN56" s="654"/>
      <c r="AO56" s="654"/>
      <c r="AP56" s="654"/>
      <c r="AQ56" s="654"/>
      <c r="AR56" s="654"/>
      <c r="AS56" s="654"/>
      <c r="AT56" s="654"/>
      <c r="AU56" s="655"/>
    </row>
    <row r="57" spans="1:47" ht="33" customHeight="1" thickBot="1" x14ac:dyDescent="0.2">
      <c r="A57" s="644">
        <f t="shared" si="2"/>
        <v>47</v>
      </c>
      <c r="B57" s="1233" t="str">
        <f>IF(基本情報入力シート!C100="","",基本情報入力シート!C100)</f>
        <v/>
      </c>
      <c r="C57" s="1234"/>
      <c r="D57" s="1234"/>
      <c r="E57" s="1234"/>
      <c r="F57" s="1234"/>
      <c r="G57" s="1234"/>
      <c r="H57" s="1234"/>
      <c r="I57" s="1234"/>
      <c r="J57" s="1234"/>
      <c r="K57" s="1235"/>
      <c r="L57" s="644" t="str">
        <f>IF(基本情報入力シート!M100="","",基本情報入力シート!M100)</f>
        <v/>
      </c>
      <c r="M57" s="644" t="str">
        <f>IF(基本情報入力シート!R100="","",基本情報入力シート!R100)</f>
        <v/>
      </c>
      <c r="N57" s="644" t="str">
        <f>IF(基本情報入力シート!W100="","",基本情報入力シート!W100)</f>
        <v/>
      </c>
      <c r="O57" s="644" t="str">
        <f>IF(基本情報入力シート!X100="","",基本情報入力シート!X100)</f>
        <v/>
      </c>
      <c r="P57" s="645" t="str">
        <f>IF(基本情報入力シート!Y100="","",基本情報入力シート!Y100)</f>
        <v/>
      </c>
      <c r="Q57" s="646" t="str">
        <f>IF(基本情報入力シート!Z100="","",基本情報入力シート!Z100)</f>
        <v/>
      </c>
      <c r="R57" s="647" t="str">
        <f>IF(基本情報入力シート!AA100="","",基本情報入力シート!AA100)</f>
        <v/>
      </c>
      <c r="S57" s="134"/>
      <c r="T57" s="135"/>
      <c r="U57" s="648" t="str">
        <f>IFERROR(VLOOKUP(P57,【参考】数式用!$A$5:$I$28,MATCH(T57,【参考】数式用!$H$4:$I$4,0)+7,0),"")</f>
        <v/>
      </c>
      <c r="V57" s="137"/>
      <c r="W57" s="317" t="s">
        <v>121</v>
      </c>
      <c r="X57" s="138"/>
      <c r="Y57" s="318" t="s">
        <v>122</v>
      </c>
      <c r="Z57" s="138"/>
      <c r="AA57" s="318" t="s">
        <v>123</v>
      </c>
      <c r="AB57" s="138"/>
      <c r="AC57" s="318" t="s">
        <v>122</v>
      </c>
      <c r="AD57" s="138"/>
      <c r="AE57" s="318" t="s">
        <v>124</v>
      </c>
      <c r="AF57" s="649" t="s">
        <v>125</v>
      </c>
      <c r="AG57" s="656" t="str">
        <f t="shared" si="5"/>
        <v/>
      </c>
      <c r="AH57" s="650" t="s">
        <v>47</v>
      </c>
      <c r="AI57" s="651" t="str">
        <f t="shared" si="1"/>
        <v/>
      </c>
      <c r="AJ57" s="239"/>
      <c r="AK57" s="652" t="str">
        <f t="shared" si="6"/>
        <v>○</v>
      </c>
      <c r="AL57" s="653" t="str">
        <f t="shared" si="7"/>
        <v/>
      </c>
      <c r="AM57" s="654"/>
      <c r="AN57" s="654"/>
      <c r="AO57" s="654"/>
      <c r="AP57" s="654"/>
      <c r="AQ57" s="654"/>
      <c r="AR57" s="654"/>
      <c r="AS57" s="654"/>
      <c r="AT57" s="654"/>
      <c r="AU57" s="655"/>
    </row>
    <row r="58" spans="1:47" ht="33" customHeight="1" thickBot="1" x14ac:dyDescent="0.2">
      <c r="A58" s="644">
        <f t="shared" si="2"/>
        <v>48</v>
      </c>
      <c r="B58" s="1233" t="str">
        <f>IF(基本情報入力シート!C101="","",基本情報入力シート!C101)</f>
        <v/>
      </c>
      <c r="C58" s="1234"/>
      <c r="D58" s="1234"/>
      <c r="E58" s="1234"/>
      <c r="F58" s="1234"/>
      <c r="G58" s="1234"/>
      <c r="H58" s="1234"/>
      <c r="I58" s="1234"/>
      <c r="J58" s="1234"/>
      <c r="K58" s="1235"/>
      <c r="L58" s="644" t="str">
        <f>IF(基本情報入力シート!M101="","",基本情報入力シート!M101)</f>
        <v/>
      </c>
      <c r="M58" s="644" t="str">
        <f>IF(基本情報入力シート!R101="","",基本情報入力シート!R101)</f>
        <v/>
      </c>
      <c r="N58" s="644" t="str">
        <f>IF(基本情報入力シート!W101="","",基本情報入力シート!W101)</f>
        <v/>
      </c>
      <c r="O58" s="644" t="str">
        <f>IF(基本情報入力シート!X101="","",基本情報入力シート!X101)</f>
        <v/>
      </c>
      <c r="P58" s="645" t="str">
        <f>IF(基本情報入力シート!Y101="","",基本情報入力シート!Y101)</f>
        <v/>
      </c>
      <c r="Q58" s="646" t="str">
        <f>IF(基本情報入力シート!Z101="","",基本情報入力シート!Z101)</f>
        <v/>
      </c>
      <c r="R58" s="647" t="str">
        <f>IF(基本情報入力シート!AA101="","",基本情報入力シート!AA101)</f>
        <v/>
      </c>
      <c r="S58" s="134"/>
      <c r="T58" s="135"/>
      <c r="U58" s="648" t="str">
        <f>IFERROR(VLOOKUP(P58,【参考】数式用!$A$5:$I$28,MATCH(T58,【参考】数式用!$H$4:$I$4,0)+7,0),"")</f>
        <v/>
      </c>
      <c r="V58" s="137"/>
      <c r="W58" s="317" t="s">
        <v>121</v>
      </c>
      <c r="X58" s="138"/>
      <c r="Y58" s="318" t="s">
        <v>122</v>
      </c>
      <c r="Z58" s="138"/>
      <c r="AA58" s="318" t="s">
        <v>123</v>
      </c>
      <c r="AB58" s="138"/>
      <c r="AC58" s="318" t="s">
        <v>122</v>
      </c>
      <c r="AD58" s="138"/>
      <c r="AE58" s="318" t="s">
        <v>124</v>
      </c>
      <c r="AF58" s="649" t="s">
        <v>125</v>
      </c>
      <c r="AG58" s="656" t="str">
        <f t="shared" si="5"/>
        <v/>
      </c>
      <c r="AH58" s="650" t="s">
        <v>47</v>
      </c>
      <c r="AI58" s="651" t="str">
        <f t="shared" si="1"/>
        <v/>
      </c>
      <c r="AJ58" s="239"/>
      <c r="AK58" s="652" t="str">
        <f t="shared" si="6"/>
        <v>○</v>
      </c>
      <c r="AL58" s="653" t="str">
        <f t="shared" si="7"/>
        <v/>
      </c>
      <c r="AM58" s="654"/>
      <c r="AN58" s="654"/>
      <c r="AO58" s="654"/>
      <c r="AP58" s="654"/>
      <c r="AQ58" s="654"/>
      <c r="AR58" s="654"/>
      <c r="AS58" s="654"/>
      <c r="AT58" s="654"/>
      <c r="AU58" s="655"/>
    </row>
    <row r="59" spans="1:47" ht="33" customHeight="1" thickBot="1" x14ac:dyDescent="0.2">
      <c r="A59" s="644">
        <f t="shared" si="2"/>
        <v>49</v>
      </c>
      <c r="B59" s="1233" t="str">
        <f>IF(基本情報入力シート!C102="","",基本情報入力シート!C102)</f>
        <v/>
      </c>
      <c r="C59" s="1234"/>
      <c r="D59" s="1234"/>
      <c r="E59" s="1234"/>
      <c r="F59" s="1234"/>
      <c r="G59" s="1234"/>
      <c r="H59" s="1234"/>
      <c r="I59" s="1234"/>
      <c r="J59" s="1234"/>
      <c r="K59" s="1235"/>
      <c r="L59" s="644" t="str">
        <f>IF(基本情報入力シート!M102="","",基本情報入力シート!M102)</f>
        <v/>
      </c>
      <c r="M59" s="644" t="str">
        <f>IF(基本情報入力シート!R102="","",基本情報入力シート!R102)</f>
        <v/>
      </c>
      <c r="N59" s="644" t="str">
        <f>IF(基本情報入力シート!W102="","",基本情報入力シート!W102)</f>
        <v/>
      </c>
      <c r="O59" s="644" t="str">
        <f>IF(基本情報入力シート!X102="","",基本情報入力シート!X102)</f>
        <v/>
      </c>
      <c r="P59" s="645" t="str">
        <f>IF(基本情報入力シート!Y102="","",基本情報入力シート!Y102)</f>
        <v/>
      </c>
      <c r="Q59" s="646" t="str">
        <f>IF(基本情報入力シート!Z102="","",基本情報入力シート!Z102)</f>
        <v/>
      </c>
      <c r="R59" s="647" t="str">
        <f>IF(基本情報入力シート!AA102="","",基本情報入力シート!AA102)</f>
        <v/>
      </c>
      <c r="S59" s="134"/>
      <c r="T59" s="135"/>
      <c r="U59" s="648" t="str">
        <f>IFERROR(VLOOKUP(P59,【参考】数式用!$A$5:$I$28,MATCH(T59,【参考】数式用!$H$4:$I$4,0)+7,0),"")</f>
        <v/>
      </c>
      <c r="V59" s="137"/>
      <c r="W59" s="317" t="s">
        <v>121</v>
      </c>
      <c r="X59" s="138"/>
      <c r="Y59" s="318" t="s">
        <v>122</v>
      </c>
      <c r="Z59" s="138"/>
      <c r="AA59" s="318" t="s">
        <v>123</v>
      </c>
      <c r="AB59" s="138"/>
      <c r="AC59" s="318" t="s">
        <v>122</v>
      </c>
      <c r="AD59" s="138"/>
      <c r="AE59" s="318" t="s">
        <v>124</v>
      </c>
      <c r="AF59" s="649" t="s">
        <v>125</v>
      </c>
      <c r="AG59" s="656" t="str">
        <f t="shared" si="5"/>
        <v/>
      </c>
      <c r="AH59" s="650" t="s">
        <v>47</v>
      </c>
      <c r="AI59" s="651" t="str">
        <f t="shared" si="1"/>
        <v/>
      </c>
      <c r="AJ59" s="239"/>
      <c r="AK59" s="652" t="str">
        <f t="shared" si="6"/>
        <v>○</v>
      </c>
      <c r="AL59" s="653" t="str">
        <f t="shared" si="7"/>
        <v/>
      </c>
      <c r="AM59" s="654"/>
      <c r="AN59" s="654"/>
      <c r="AO59" s="654"/>
      <c r="AP59" s="654"/>
      <c r="AQ59" s="654"/>
      <c r="AR59" s="654"/>
      <c r="AS59" s="654"/>
      <c r="AT59" s="654"/>
      <c r="AU59" s="655"/>
    </row>
    <row r="60" spans="1:47" ht="33" customHeight="1" thickBot="1" x14ac:dyDescent="0.2">
      <c r="A60" s="644">
        <f t="shared" si="2"/>
        <v>50</v>
      </c>
      <c r="B60" s="1233" t="str">
        <f>IF(基本情報入力シート!C103="","",基本情報入力シート!C103)</f>
        <v/>
      </c>
      <c r="C60" s="1234"/>
      <c r="D60" s="1234"/>
      <c r="E60" s="1234"/>
      <c r="F60" s="1234"/>
      <c r="G60" s="1234"/>
      <c r="H60" s="1234"/>
      <c r="I60" s="1234"/>
      <c r="J60" s="1234"/>
      <c r="K60" s="1235"/>
      <c r="L60" s="644" t="str">
        <f>IF(基本情報入力シート!M103="","",基本情報入力シート!M103)</f>
        <v/>
      </c>
      <c r="M60" s="644" t="str">
        <f>IF(基本情報入力シート!R103="","",基本情報入力シート!R103)</f>
        <v/>
      </c>
      <c r="N60" s="644" t="str">
        <f>IF(基本情報入力シート!W103="","",基本情報入力シート!W103)</f>
        <v/>
      </c>
      <c r="O60" s="644" t="str">
        <f>IF(基本情報入力シート!X103="","",基本情報入力シート!X103)</f>
        <v/>
      </c>
      <c r="P60" s="645" t="str">
        <f>IF(基本情報入力シート!Y103="","",基本情報入力シート!Y103)</f>
        <v/>
      </c>
      <c r="Q60" s="646" t="str">
        <f>IF(基本情報入力シート!Z103="","",基本情報入力シート!Z103)</f>
        <v/>
      </c>
      <c r="R60" s="647" t="str">
        <f>IF(基本情報入力シート!AA103="","",基本情報入力シート!AA103)</f>
        <v/>
      </c>
      <c r="S60" s="134"/>
      <c r="T60" s="135"/>
      <c r="U60" s="648" t="str">
        <f>IFERROR(VLOOKUP(P60,【参考】数式用!$A$5:$I$28,MATCH(T60,【参考】数式用!$H$4:$I$4,0)+7,0),"")</f>
        <v/>
      </c>
      <c r="V60" s="137"/>
      <c r="W60" s="317" t="s">
        <v>121</v>
      </c>
      <c r="X60" s="138"/>
      <c r="Y60" s="318" t="s">
        <v>122</v>
      </c>
      <c r="Z60" s="138"/>
      <c r="AA60" s="318" t="s">
        <v>123</v>
      </c>
      <c r="AB60" s="138"/>
      <c r="AC60" s="318" t="s">
        <v>122</v>
      </c>
      <c r="AD60" s="138"/>
      <c r="AE60" s="318" t="s">
        <v>124</v>
      </c>
      <c r="AF60" s="649" t="s">
        <v>125</v>
      </c>
      <c r="AG60" s="656" t="str">
        <f t="shared" si="5"/>
        <v/>
      </c>
      <c r="AH60" s="650" t="s">
        <v>47</v>
      </c>
      <c r="AI60" s="651" t="str">
        <f t="shared" si="1"/>
        <v/>
      </c>
      <c r="AJ60" s="239"/>
      <c r="AK60" s="652" t="str">
        <f t="shared" si="6"/>
        <v>○</v>
      </c>
      <c r="AL60" s="653" t="str">
        <f t="shared" si="7"/>
        <v/>
      </c>
      <c r="AM60" s="654"/>
      <c r="AN60" s="654"/>
      <c r="AO60" s="654"/>
      <c r="AP60" s="654"/>
      <c r="AQ60" s="654"/>
      <c r="AR60" s="654"/>
      <c r="AS60" s="654"/>
      <c r="AT60" s="654"/>
      <c r="AU60" s="655"/>
    </row>
    <row r="61" spans="1:47" ht="33" customHeight="1" thickBot="1" x14ac:dyDescent="0.2">
      <c r="A61" s="644">
        <f t="shared" si="2"/>
        <v>51</v>
      </c>
      <c r="B61" s="1233" t="str">
        <f>IF(基本情報入力シート!C104="","",基本情報入力シート!C104)</f>
        <v/>
      </c>
      <c r="C61" s="1234"/>
      <c r="D61" s="1234"/>
      <c r="E61" s="1234"/>
      <c r="F61" s="1234"/>
      <c r="G61" s="1234"/>
      <c r="H61" s="1234"/>
      <c r="I61" s="1234"/>
      <c r="J61" s="1234"/>
      <c r="K61" s="1235"/>
      <c r="L61" s="644" t="str">
        <f>IF(基本情報入力シート!M104="","",基本情報入力シート!M104)</f>
        <v/>
      </c>
      <c r="M61" s="644" t="str">
        <f>IF(基本情報入力シート!R104="","",基本情報入力シート!R104)</f>
        <v/>
      </c>
      <c r="N61" s="644" t="str">
        <f>IF(基本情報入力シート!W104="","",基本情報入力シート!W104)</f>
        <v/>
      </c>
      <c r="O61" s="644" t="str">
        <f>IF(基本情報入力シート!X104="","",基本情報入力シート!X104)</f>
        <v/>
      </c>
      <c r="P61" s="645" t="str">
        <f>IF(基本情報入力シート!Y104="","",基本情報入力シート!Y104)</f>
        <v/>
      </c>
      <c r="Q61" s="646" t="str">
        <f>IF(基本情報入力シート!Z104="","",基本情報入力シート!Z104)</f>
        <v/>
      </c>
      <c r="R61" s="647" t="str">
        <f>IF(基本情報入力シート!AA104="","",基本情報入力シート!AA104)</f>
        <v/>
      </c>
      <c r="S61" s="134"/>
      <c r="T61" s="135"/>
      <c r="U61" s="648" t="str">
        <f>IFERROR(VLOOKUP(P61,【参考】数式用!$A$5:$I$28,MATCH(T61,【参考】数式用!$H$4:$I$4,0)+7,0),"")</f>
        <v/>
      </c>
      <c r="V61" s="137"/>
      <c r="W61" s="317" t="s">
        <v>121</v>
      </c>
      <c r="X61" s="138"/>
      <c r="Y61" s="318" t="s">
        <v>122</v>
      </c>
      <c r="Z61" s="138"/>
      <c r="AA61" s="318" t="s">
        <v>123</v>
      </c>
      <c r="AB61" s="138"/>
      <c r="AC61" s="318" t="s">
        <v>122</v>
      </c>
      <c r="AD61" s="138"/>
      <c r="AE61" s="318" t="s">
        <v>124</v>
      </c>
      <c r="AF61" s="649" t="s">
        <v>125</v>
      </c>
      <c r="AG61" s="656" t="str">
        <f t="shared" si="5"/>
        <v/>
      </c>
      <c r="AH61" s="650" t="s">
        <v>47</v>
      </c>
      <c r="AI61" s="651" t="str">
        <f t="shared" si="1"/>
        <v/>
      </c>
      <c r="AJ61" s="239"/>
      <c r="AK61" s="652" t="str">
        <f t="shared" si="6"/>
        <v>○</v>
      </c>
      <c r="AL61" s="653" t="str">
        <f t="shared" si="7"/>
        <v/>
      </c>
      <c r="AM61" s="654"/>
      <c r="AN61" s="654"/>
      <c r="AO61" s="654"/>
      <c r="AP61" s="654"/>
      <c r="AQ61" s="654"/>
      <c r="AR61" s="654"/>
      <c r="AS61" s="654"/>
      <c r="AT61" s="654"/>
      <c r="AU61" s="655"/>
    </row>
    <row r="62" spans="1:47" ht="33" customHeight="1" thickBot="1" x14ac:dyDescent="0.2">
      <c r="A62" s="644">
        <f t="shared" si="2"/>
        <v>52</v>
      </c>
      <c r="B62" s="1233" t="str">
        <f>IF(基本情報入力シート!C105="","",基本情報入力シート!C105)</f>
        <v/>
      </c>
      <c r="C62" s="1234"/>
      <c r="D62" s="1234"/>
      <c r="E62" s="1234"/>
      <c r="F62" s="1234"/>
      <c r="G62" s="1234"/>
      <c r="H62" s="1234"/>
      <c r="I62" s="1234"/>
      <c r="J62" s="1234"/>
      <c r="K62" s="1235"/>
      <c r="L62" s="644" t="str">
        <f>IF(基本情報入力シート!M105="","",基本情報入力シート!M105)</f>
        <v/>
      </c>
      <c r="M62" s="644" t="str">
        <f>IF(基本情報入力シート!R105="","",基本情報入力シート!R105)</f>
        <v/>
      </c>
      <c r="N62" s="644" t="str">
        <f>IF(基本情報入力シート!W105="","",基本情報入力シート!W105)</f>
        <v/>
      </c>
      <c r="O62" s="644" t="str">
        <f>IF(基本情報入力シート!X105="","",基本情報入力シート!X105)</f>
        <v/>
      </c>
      <c r="P62" s="645" t="str">
        <f>IF(基本情報入力シート!Y105="","",基本情報入力シート!Y105)</f>
        <v/>
      </c>
      <c r="Q62" s="646" t="str">
        <f>IF(基本情報入力シート!Z105="","",基本情報入力シート!Z105)</f>
        <v/>
      </c>
      <c r="R62" s="647" t="str">
        <f>IF(基本情報入力シート!AA105="","",基本情報入力シート!AA105)</f>
        <v/>
      </c>
      <c r="S62" s="134"/>
      <c r="T62" s="135"/>
      <c r="U62" s="648" t="str">
        <f>IFERROR(VLOOKUP(P62,【参考】数式用!$A$5:$I$28,MATCH(T62,【参考】数式用!$H$4:$I$4,0)+7,0),"")</f>
        <v/>
      </c>
      <c r="V62" s="137"/>
      <c r="W62" s="317" t="s">
        <v>121</v>
      </c>
      <c r="X62" s="138"/>
      <c r="Y62" s="318" t="s">
        <v>122</v>
      </c>
      <c r="Z62" s="138"/>
      <c r="AA62" s="318" t="s">
        <v>123</v>
      </c>
      <c r="AB62" s="138"/>
      <c r="AC62" s="318" t="s">
        <v>122</v>
      </c>
      <c r="AD62" s="138"/>
      <c r="AE62" s="318" t="s">
        <v>124</v>
      </c>
      <c r="AF62" s="649" t="s">
        <v>125</v>
      </c>
      <c r="AG62" s="656" t="str">
        <f t="shared" si="5"/>
        <v/>
      </c>
      <c r="AH62" s="650" t="s">
        <v>47</v>
      </c>
      <c r="AI62" s="651" t="str">
        <f t="shared" si="1"/>
        <v/>
      </c>
      <c r="AJ62" s="239"/>
      <c r="AK62" s="652" t="str">
        <f t="shared" si="6"/>
        <v>○</v>
      </c>
      <c r="AL62" s="653" t="str">
        <f t="shared" si="7"/>
        <v/>
      </c>
      <c r="AM62" s="654"/>
      <c r="AN62" s="654"/>
      <c r="AO62" s="654"/>
      <c r="AP62" s="654"/>
      <c r="AQ62" s="654"/>
      <c r="AR62" s="654"/>
      <c r="AS62" s="654"/>
      <c r="AT62" s="654"/>
      <c r="AU62" s="655"/>
    </row>
    <row r="63" spans="1:47" ht="33" customHeight="1" thickBot="1" x14ac:dyDescent="0.2">
      <c r="A63" s="644">
        <f t="shared" si="2"/>
        <v>53</v>
      </c>
      <c r="B63" s="1233" t="str">
        <f>IF(基本情報入力シート!C106="","",基本情報入力シート!C106)</f>
        <v/>
      </c>
      <c r="C63" s="1234"/>
      <c r="D63" s="1234"/>
      <c r="E63" s="1234"/>
      <c r="F63" s="1234"/>
      <c r="G63" s="1234"/>
      <c r="H63" s="1234"/>
      <c r="I63" s="1234"/>
      <c r="J63" s="1234"/>
      <c r="K63" s="1235"/>
      <c r="L63" s="644" t="str">
        <f>IF(基本情報入力シート!M106="","",基本情報入力シート!M106)</f>
        <v/>
      </c>
      <c r="M63" s="644" t="str">
        <f>IF(基本情報入力シート!R106="","",基本情報入力シート!R106)</f>
        <v/>
      </c>
      <c r="N63" s="644" t="str">
        <f>IF(基本情報入力シート!W106="","",基本情報入力シート!W106)</f>
        <v/>
      </c>
      <c r="O63" s="644" t="str">
        <f>IF(基本情報入力シート!X106="","",基本情報入力シート!X106)</f>
        <v/>
      </c>
      <c r="P63" s="645" t="str">
        <f>IF(基本情報入力シート!Y106="","",基本情報入力シート!Y106)</f>
        <v/>
      </c>
      <c r="Q63" s="646" t="str">
        <f>IF(基本情報入力シート!Z106="","",基本情報入力シート!Z106)</f>
        <v/>
      </c>
      <c r="R63" s="647" t="str">
        <f>IF(基本情報入力シート!AA106="","",基本情報入力シート!AA106)</f>
        <v/>
      </c>
      <c r="S63" s="134"/>
      <c r="T63" s="135"/>
      <c r="U63" s="648" t="str">
        <f>IFERROR(VLOOKUP(P63,【参考】数式用!$A$5:$I$28,MATCH(T63,【参考】数式用!$H$4:$I$4,0)+7,0),"")</f>
        <v/>
      </c>
      <c r="V63" s="137"/>
      <c r="W63" s="317" t="s">
        <v>121</v>
      </c>
      <c r="X63" s="138"/>
      <c r="Y63" s="318" t="s">
        <v>122</v>
      </c>
      <c r="Z63" s="138"/>
      <c r="AA63" s="318" t="s">
        <v>123</v>
      </c>
      <c r="AB63" s="138"/>
      <c r="AC63" s="318" t="s">
        <v>122</v>
      </c>
      <c r="AD63" s="138"/>
      <c r="AE63" s="318" t="s">
        <v>124</v>
      </c>
      <c r="AF63" s="649" t="s">
        <v>125</v>
      </c>
      <c r="AG63" s="656" t="str">
        <f t="shared" si="5"/>
        <v/>
      </c>
      <c r="AH63" s="650" t="s">
        <v>47</v>
      </c>
      <c r="AI63" s="651" t="str">
        <f t="shared" si="1"/>
        <v/>
      </c>
      <c r="AJ63" s="239"/>
      <c r="AK63" s="652" t="str">
        <f t="shared" si="6"/>
        <v>○</v>
      </c>
      <c r="AL63" s="653" t="str">
        <f t="shared" si="7"/>
        <v/>
      </c>
      <c r="AM63" s="654"/>
      <c r="AN63" s="654"/>
      <c r="AO63" s="654"/>
      <c r="AP63" s="654"/>
      <c r="AQ63" s="654"/>
      <c r="AR63" s="654"/>
      <c r="AS63" s="654"/>
      <c r="AT63" s="654"/>
      <c r="AU63" s="655"/>
    </row>
    <row r="64" spans="1:47" ht="33" customHeight="1" thickBot="1" x14ac:dyDescent="0.2">
      <c r="A64" s="644">
        <f t="shared" si="2"/>
        <v>54</v>
      </c>
      <c r="B64" s="1233" t="str">
        <f>IF(基本情報入力シート!C107="","",基本情報入力シート!C107)</f>
        <v/>
      </c>
      <c r="C64" s="1234"/>
      <c r="D64" s="1234"/>
      <c r="E64" s="1234"/>
      <c r="F64" s="1234"/>
      <c r="G64" s="1234"/>
      <c r="H64" s="1234"/>
      <c r="I64" s="1234"/>
      <c r="J64" s="1234"/>
      <c r="K64" s="1235"/>
      <c r="L64" s="644" t="str">
        <f>IF(基本情報入力シート!M107="","",基本情報入力シート!M107)</f>
        <v/>
      </c>
      <c r="M64" s="644" t="str">
        <f>IF(基本情報入力シート!R107="","",基本情報入力シート!R107)</f>
        <v/>
      </c>
      <c r="N64" s="644" t="str">
        <f>IF(基本情報入力シート!W107="","",基本情報入力シート!W107)</f>
        <v/>
      </c>
      <c r="O64" s="644" t="str">
        <f>IF(基本情報入力シート!X107="","",基本情報入力シート!X107)</f>
        <v/>
      </c>
      <c r="P64" s="645" t="str">
        <f>IF(基本情報入力シート!Y107="","",基本情報入力シート!Y107)</f>
        <v/>
      </c>
      <c r="Q64" s="646" t="str">
        <f>IF(基本情報入力シート!Z107="","",基本情報入力シート!Z107)</f>
        <v/>
      </c>
      <c r="R64" s="647" t="str">
        <f>IF(基本情報入力シート!AA107="","",基本情報入力シート!AA107)</f>
        <v/>
      </c>
      <c r="S64" s="134"/>
      <c r="T64" s="135"/>
      <c r="U64" s="648" t="str">
        <f>IFERROR(VLOOKUP(P64,【参考】数式用!$A$5:$I$28,MATCH(T64,【参考】数式用!$H$4:$I$4,0)+7,0),"")</f>
        <v/>
      </c>
      <c r="V64" s="137"/>
      <c r="W64" s="317" t="s">
        <v>121</v>
      </c>
      <c r="X64" s="138"/>
      <c r="Y64" s="318" t="s">
        <v>122</v>
      </c>
      <c r="Z64" s="138"/>
      <c r="AA64" s="318" t="s">
        <v>123</v>
      </c>
      <c r="AB64" s="138"/>
      <c r="AC64" s="318" t="s">
        <v>122</v>
      </c>
      <c r="AD64" s="138"/>
      <c r="AE64" s="318" t="s">
        <v>124</v>
      </c>
      <c r="AF64" s="649" t="s">
        <v>125</v>
      </c>
      <c r="AG64" s="656" t="str">
        <f t="shared" si="5"/>
        <v/>
      </c>
      <c r="AH64" s="650" t="s">
        <v>47</v>
      </c>
      <c r="AI64" s="651" t="str">
        <f t="shared" si="1"/>
        <v/>
      </c>
      <c r="AJ64" s="239"/>
      <c r="AK64" s="652" t="str">
        <f t="shared" si="6"/>
        <v>○</v>
      </c>
      <c r="AL64" s="653" t="str">
        <f t="shared" si="7"/>
        <v/>
      </c>
      <c r="AM64" s="654"/>
      <c r="AN64" s="654"/>
      <c r="AO64" s="654"/>
      <c r="AP64" s="654"/>
      <c r="AQ64" s="654"/>
      <c r="AR64" s="654"/>
      <c r="AS64" s="654"/>
      <c r="AT64" s="654"/>
      <c r="AU64" s="655"/>
    </row>
    <row r="65" spans="1:47" ht="33" customHeight="1" thickBot="1" x14ac:dyDescent="0.2">
      <c r="A65" s="644">
        <f t="shared" si="2"/>
        <v>55</v>
      </c>
      <c r="B65" s="1233" t="str">
        <f>IF(基本情報入力シート!C108="","",基本情報入力シート!C108)</f>
        <v/>
      </c>
      <c r="C65" s="1234"/>
      <c r="D65" s="1234"/>
      <c r="E65" s="1234"/>
      <c r="F65" s="1234"/>
      <c r="G65" s="1234"/>
      <c r="H65" s="1234"/>
      <c r="I65" s="1234"/>
      <c r="J65" s="1234"/>
      <c r="K65" s="1235"/>
      <c r="L65" s="644" t="str">
        <f>IF(基本情報入力シート!M108="","",基本情報入力シート!M108)</f>
        <v/>
      </c>
      <c r="M65" s="644" t="str">
        <f>IF(基本情報入力シート!R108="","",基本情報入力シート!R108)</f>
        <v/>
      </c>
      <c r="N65" s="644" t="str">
        <f>IF(基本情報入力シート!W108="","",基本情報入力シート!W108)</f>
        <v/>
      </c>
      <c r="O65" s="644" t="str">
        <f>IF(基本情報入力シート!X108="","",基本情報入力シート!X108)</f>
        <v/>
      </c>
      <c r="P65" s="645" t="str">
        <f>IF(基本情報入力シート!Y108="","",基本情報入力シート!Y108)</f>
        <v/>
      </c>
      <c r="Q65" s="646" t="str">
        <f>IF(基本情報入力シート!Z108="","",基本情報入力シート!Z108)</f>
        <v/>
      </c>
      <c r="R65" s="647" t="str">
        <f>IF(基本情報入力シート!AA108="","",基本情報入力シート!AA108)</f>
        <v/>
      </c>
      <c r="S65" s="134"/>
      <c r="T65" s="135"/>
      <c r="U65" s="648" t="str">
        <f>IFERROR(VLOOKUP(P65,【参考】数式用!$A$5:$I$28,MATCH(T65,【参考】数式用!$H$4:$I$4,0)+7,0),"")</f>
        <v/>
      </c>
      <c r="V65" s="137"/>
      <c r="W65" s="317" t="s">
        <v>121</v>
      </c>
      <c r="X65" s="138"/>
      <c r="Y65" s="318" t="s">
        <v>122</v>
      </c>
      <c r="Z65" s="138"/>
      <c r="AA65" s="318" t="s">
        <v>123</v>
      </c>
      <c r="AB65" s="138"/>
      <c r="AC65" s="318" t="s">
        <v>122</v>
      </c>
      <c r="AD65" s="138"/>
      <c r="AE65" s="318" t="s">
        <v>124</v>
      </c>
      <c r="AF65" s="649" t="s">
        <v>125</v>
      </c>
      <c r="AG65" s="656" t="str">
        <f t="shared" si="5"/>
        <v/>
      </c>
      <c r="AH65" s="650" t="s">
        <v>47</v>
      </c>
      <c r="AI65" s="651" t="str">
        <f t="shared" si="1"/>
        <v/>
      </c>
      <c r="AJ65" s="239"/>
      <c r="AK65" s="652" t="str">
        <f t="shared" si="6"/>
        <v>○</v>
      </c>
      <c r="AL65" s="653" t="str">
        <f t="shared" si="7"/>
        <v/>
      </c>
      <c r="AM65" s="654"/>
      <c r="AN65" s="654"/>
      <c r="AO65" s="654"/>
      <c r="AP65" s="654"/>
      <c r="AQ65" s="654"/>
      <c r="AR65" s="654"/>
      <c r="AS65" s="654"/>
      <c r="AT65" s="654"/>
      <c r="AU65" s="655"/>
    </row>
    <row r="66" spans="1:47" ht="33" customHeight="1" thickBot="1" x14ac:dyDescent="0.2">
      <c r="A66" s="644">
        <f t="shared" si="2"/>
        <v>56</v>
      </c>
      <c r="B66" s="1233" t="str">
        <f>IF(基本情報入力シート!C109="","",基本情報入力シート!C109)</f>
        <v/>
      </c>
      <c r="C66" s="1234"/>
      <c r="D66" s="1234"/>
      <c r="E66" s="1234"/>
      <c r="F66" s="1234"/>
      <c r="G66" s="1234"/>
      <c r="H66" s="1234"/>
      <c r="I66" s="1234"/>
      <c r="J66" s="1234"/>
      <c r="K66" s="1235"/>
      <c r="L66" s="644" t="str">
        <f>IF(基本情報入力シート!M109="","",基本情報入力シート!M109)</f>
        <v/>
      </c>
      <c r="M66" s="644" t="str">
        <f>IF(基本情報入力シート!R109="","",基本情報入力シート!R109)</f>
        <v/>
      </c>
      <c r="N66" s="644" t="str">
        <f>IF(基本情報入力シート!W109="","",基本情報入力シート!W109)</f>
        <v/>
      </c>
      <c r="O66" s="644" t="str">
        <f>IF(基本情報入力シート!X109="","",基本情報入力シート!X109)</f>
        <v/>
      </c>
      <c r="P66" s="645" t="str">
        <f>IF(基本情報入力シート!Y109="","",基本情報入力シート!Y109)</f>
        <v/>
      </c>
      <c r="Q66" s="646" t="str">
        <f>IF(基本情報入力シート!Z109="","",基本情報入力シート!Z109)</f>
        <v/>
      </c>
      <c r="R66" s="647" t="str">
        <f>IF(基本情報入力シート!AA109="","",基本情報入力シート!AA109)</f>
        <v/>
      </c>
      <c r="S66" s="134"/>
      <c r="T66" s="135"/>
      <c r="U66" s="648" t="str">
        <f>IFERROR(VLOOKUP(P66,【参考】数式用!$A$5:$I$28,MATCH(T66,【参考】数式用!$H$4:$I$4,0)+7,0),"")</f>
        <v/>
      </c>
      <c r="V66" s="137"/>
      <c r="W66" s="317" t="s">
        <v>121</v>
      </c>
      <c r="X66" s="138"/>
      <c r="Y66" s="318" t="s">
        <v>122</v>
      </c>
      <c r="Z66" s="138"/>
      <c r="AA66" s="318" t="s">
        <v>123</v>
      </c>
      <c r="AB66" s="138"/>
      <c r="AC66" s="318" t="s">
        <v>122</v>
      </c>
      <c r="AD66" s="138"/>
      <c r="AE66" s="318" t="s">
        <v>124</v>
      </c>
      <c r="AF66" s="649" t="s">
        <v>125</v>
      </c>
      <c r="AG66" s="656" t="str">
        <f t="shared" si="5"/>
        <v/>
      </c>
      <c r="AH66" s="650" t="s">
        <v>47</v>
      </c>
      <c r="AI66" s="651" t="str">
        <f t="shared" si="1"/>
        <v/>
      </c>
      <c r="AJ66" s="239"/>
      <c r="AK66" s="652" t="str">
        <f t="shared" si="6"/>
        <v>○</v>
      </c>
      <c r="AL66" s="653" t="str">
        <f t="shared" si="7"/>
        <v/>
      </c>
      <c r="AM66" s="654"/>
      <c r="AN66" s="654"/>
      <c r="AO66" s="654"/>
      <c r="AP66" s="654"/>
      <c r="AQ66" s="654"/>
      <c r="AR66" s="654"/>
      <c r="AS66" s="654"/>
      <c r="AT66" s="654"/>
      <c r="AU66" s="655"/>
    </row>
    <row r="67" spans="1:47" ht="33" customHeight="1" thickBot="1" x14ac:dyDescent="0.2">
      <c r="A67" s="644">
        <f t="shared" si="2"/>
        <v>57</v>
      </c>
      <c r="B67" s="1233" t="str">
        <f>IF(基本情報入力シート!C110="","",基本情報入力シート!C110)</f>
        <v/>
      </c>
      <c r="C67" s="1234"/>
      <c r="D67" s="1234"/>
      <c r="E67" s="1234"/>
      <c r="F67" s="1234"/>
      <c r="G67" s="1234"/>
      <c r="H67" s="1234"/>
      <c r="I67" s="1234"/>
      <c r="J67" s="1234"/>
      <c r="K67" s="1235"/>
      <c r="L67" s="644" t="str">
        <f>IF(基本情報入力シート!M110="","",基本情報入力シート!M110)</f>
        <v/>
      </c>
      <c r="M67" s="644" t="str">
        <f>IF(基本情報入力シート!R110="","",基本情報入力シート!R110)</f>
        <v/>
      </c>
      <c r="N67" s="644" t="str">
        <f>IF(基本情報入力シート!W110="","",基本情報入力シート!W110)</f>
        <v/>
      </c>
      <c r="O67" s="644" t="str">
        <f>IF(基本情報入力シート!X110="","",基本情報入力シート!X110)</f>
        <v/>
      </c>
      <c r="P67" s="645" t="str">
        <f>IF(基本情報入力シート!Y110="","",基本情報入力シート!Y110)</f>
        <v/>
      </c>
      <c r="Q67" s="646" t="str">
        <f>IF(基本情報入力シート!Z110="","",基本情報入力シート!Z110)</f>
        <v/>
      </c>
      <c r="R67" s="647" t="str">
        <f>IF(基本情報入力シート!AA110="","",基本情報入力シート!AA110)</f>
        <v/>
      </c>
      <c r="S67" s="134"/>
      <c r="T67" s="135"/>
      <c r="U67" s="648" t="str">
        <f>IFERROR(VLOOKUP(P67,【参考】数式用!$A$5:$I$28,MATCH(T67,【参考】数式用!$H$4:$I$4,0)+7,0),"")</f>
        <v/>
      </c>
      <c r="V67" s="137"/>
      <c r="W67" s="317" t="s">
        <v>121</v>
      </c>
      <c r="X67" s="138"/>
      <c r="Y67" s="318" t="s">
        <v>122</v>
      </c>
      <c r="Z67" s="138"/>
      <c r="AA67" s="318" t="s">
        <v>123</v>
      </c>
      <c r="AB67" s="138"/>
      <c r="AC67" s="318" t="s">
        <v>122</v>
      </c>
      <c r="AD67" s="138"/>
      <c r="AE67" s="318" t="s">
        <v>124</v>
      </c>
      <c r="AF67" s="649" t="s">
        <v>125</v>
      </c>
      <c r="AG67" s="656" t="str">
        <f t="shared" si="5"/>
        <v/>
      </c>
      <c r="AH67" s="650" t="s">
        <v>47</v>
      </c>
      <c r="AI67" s="651" t="str">
        <f t="shared" si="1"/>
        <v/>
      </c>
      <c r="AJ67" s="239"/>
      <c r="AK67" s="652" t="str">
        <f t="shared" si="6"/>
        <v>○</v>
      </c>
      <c r="AL67" s="653" t="str">
        <f t="shared" si="7"/>
        <v/>
      </c>
      <c r="AM67" s="654"/>
      <c r="AN67" s="654"/>
      <c r="AO67" s="654"/>
      <c r="AP67" s="654"/>
      <c r="AQ67" s="654"/>
      <c r="AR67" s="654"/>
      <c r="AS67" s="654"/>
      <c r="AT67" s="654"/>
      <c r="AU67" s="655"/>
    </row>
    <row r="68" spans="1:47" ht="33" customHeight="1" thickBot="1" x14ac:dyDescent="0.2">
      <c r="A68" s="644">
        <f t="shared" si="2"/>
        <v>58</v>
      </c>
      <c r="B68" s="1233" t="str">
        <f>IF(基本情報入力シート!C111="","",基本情報入力シート!C111)</f>
        <v/>
      </c>
      <c r="C68" s="1234"/>
      <c r="D68" s="1234"/>
      <c r="E68" s="1234"/>
      <c r="F68" s="1234"/>
      <c r="G68" s="1234"/>
      <c r="H68" s="1234"/>
      <c r="I68" s="1234"/>
      <c r="J68" s="1234"/>
      <c r="K68" s="1235"/>
      <c r="L68" s="644" t="str">
        <f>IF(基本情報入力シート!M111="","",基本情報入力シート!M111)</f>
        <v/>
      </c>
      <c r="M68" s="644" t="str">
        <f>IF(基本情報入力シート!R111="","",基本情報入力シート!R111)</f>
        <v/>
      </c>
      <c r="N68" s="644" t="str">
        <f>IF(基本情報入力シート!W111="","",基本情報入力シート!W111)</f>
        <v/>
      </c>
      <c r="O68" s="644" t="str">
        <f>IF(基本情報入力シート!X111="","",基本情報入力シート!X111)</f>
        <v/>
      </c>
      <c r="P68" s="645" t="str">
        <f>IF(基本情報入力シート!Y111="","",基本情報入力シート!Y111)</f>
        <v/>
      </c>
      <c r="Q68" s="646" t="str">
        <f>IF(基本情報入力シート!Z111="","",基本情報入力シート!Z111)</f>
        <v/>
      </c>
      <c r="R68" s="647" t="str">
        <f>IF(基本情報入力シート!AA111="","",基本情報入力シート!AA111)</f>
        <v/>
      </c>
      <c r="S68" s="134"/>
      <c r="T68" s="135"/>
      <c r="U68" s="648" t="str">
        <f>IFERROR(VLOOKUP(P68,【参考】数式用!$A$5:$I$28,MATCH(T68,【参考】数式用!$H$4:$I$4,0)+7,0),"")</f>
        <v/>
      </c>
      <c r="V68" s="137"/>
      <c r="W68" s="317" t="s">
        <v>121</v>
      </c>
      <c r="X68" s="138"/>
      <c r="Y68" s="318" t="s">
        <v>122</v>
      </c>
      <c r="Z68" s="138"/>
      <c r="AA68" s="318" t="s">
        <v>123</v>
      </c>
      <c r="AB68" s="138"/>
      <c r="AC68" s="318" t="s">
        <v>122</v>
      </c>
      <c r="AD68" s="138"/>
      <c r="AE68" s="318" t="s">
        <v>124</v>
      </c>
      <c r="AF68" s="649" t="s">
        <v>125</v>
      </c>
      <c r="AG68" s="656" t="str">
        <f t="shared" si="5"/>
        <v/>
      </c>
      <c r="AH68" s="650" t="s">
        <v>47</v>
      </c>
      <c r="AI68" s="651" t="str">
        <f t="shared" si="1"/>
        <v/>
      </c>
      <c r="AJ68" s="239"/>
      <c r="AK68" s="652" t="str">
        <f t="shared" si="6"/>
        <v>○</v>
      </c>
      <c r="AL68" s="653" t="str">
        <f t="shared" si="7"/>
        <v/>
      </c>
      <c r="AM68" s="654"/>
      <c r="AN68" s="654"/>
      <c r="AO68" s="654"/>
      <c r="AP68" s="654"/>
      <c r="AQ68" s="654"/>
      <c r="AR68" s="654"/>
      <c r="AS68" s="654"/>
      <c r="AT68" s="654"/>
      <c r="AU68" s="655"/>
    </row>
    <row r="69" spans="1:47" ht="33" customHeight="1" thickBot="1" x14ac:dyDescent="0.2">
      <c r="A69" s="644">
        <f t="shared" si="2"/>
        <v>59</v>
      </c>
      <c r="B69" s="1233" t="str">
        <f>IF(基本情報入力シート!C112="","",基本情報入力シート!C112)</f>
        <v/>
      </c>
      <c r="C69" s="1234"/>
      <c r="D69" s="1234"/>
      <c r="E69" s="1234"/>
      <c r="F69" s="1234"/>
      <c r="G69" s="1234"/>
      <c r="H69" s="1234"/>
      <c r="I69" s="1234"/>
      <c r="J69" s="1234"/>
      <c r="K69" s="1235"/>
      <c r="L69" s="644" t="str">
        <f>IF(基本情報入力シート!M112="","",基本情報入力シート!M112)</f>
        <v/>
      </c>
      <c r="M69" s="644" t="str">
        <f>IF(基本情報入力シート!R112="","",基本情報入力シート!R112)</f>
        <v/>
      </c>
      <c r="N69" s="644" t="str">
        <f>IF(基本情報入力シート!W112="","",基本情報入力シート!W112)</f>
        <v/>
      </c>
      <c r="O69" s="644" t="str">
        <f>IF(基本情報入力シート!X112="","",基本情報入力シート!X112)</f>
        <v/>
      </c>
      <c r="P69" s="645" t="str">
        <f>IF(基本情報入力シート!Y112="","",基本情報入力シート!Y112)</f>
        <v/>
      </c>
      <c r="Q69" s="646" t="str">
        <f>IF(基本情報入力シート!Z112="","",基本情報入力シート!Z112)</f>
        <v/>
      </c>
      <c r="R69" s="647" t="str">
        <f>IF(基本情報入力シート!AA112="","",基本情報入力シート!AA112)</f>
        <v/>
      </c>
      <c r="S69" s="134"/>
      <c r="T69" s="135"/>
      <c r="U69" s="648" t="str">
        <f>IFERROR(VLOOKUP(P69,【参考】数式用!$A$5:$I$28,MATCH(T69,【参考】数式用!$H$4:$I$4,0)+7,0),"")</f>
        <v/>
      </c>
      <c r="V69" s="137"/>
      <c r="W69" s="317" t="s">
        <v>121</v>
      </c>
      <c r="X69" s="138"/>
      <c r="Y69" s="318" t="s">
        <v>122</v>
      </c>
      <c r="Z69" s="138"/>
      <c r="AA69" s="318" t="s">
        <v>123</v>
      </c>
      <c r="AB69" s="138"/>
      <c r="AC69" s="318" t="s">
        <v>122</v>
      </c>
      <c r="AD69" s="138"/>
      <c r="AE69" s="318" t="s">
        <v>124</v>
      </c>
      <c r="AF69" s="649" t="s">
        <v>125</v>
      </c>
      <c r="AG69" s="656" t="str">
        <f t="shared" si="5"/>
        <v/>
      </c>
      <c r="AH69" s="650" t="s">
        <v>47</v>
      </c>
      <c r="AI69" s="651" t="str">
        <f t="shared" si="1"/>
        <v/>
      </c>
      <c r="AJ69" s="239"/>
      <c r="AK69" s="652" t="str">
        <f t="shared" si="6"/>
        <v>○</v>
      </c>
      <c r="AL69" s="653" t="str">
        <f t="shared" si="7"/>
        <v/>
      </c>
      <c r="AM69" s="654"/>
      <c r="AN69" s="654"/>
      <c r="AO69" s="654"/>
      <c r="AP69" s="654"/>
      <c r="AQ69" s="654"/>
      <c r="AR69" s="654"/>
      <c r="AS69" s="654"/>
      <c r="AT69" s="654"/>
      <c r="AU69" s="655"/>
    </row>
    <row r="70" spans="1:47" ht="33" customHeight="1" thickBot="1" x14ac:dyDescent="0.2">
      <c r="A70" s="644">
        <f t="shared" si="2"/>
        <v>60</v>
      </c>
      <c r="B70" s="1233" t="str">
        <f>IF(基本情報入力シート!C113="","",基本情報入力シート!C113)</f>
        <v/>
      </c>
      <c r="C70" s="1234"/>
      <c r="D70" s="1234"/>
      <c r="E70" s="1234"/>
      <c r="F70" s="1234"/>
      <c r="G70" s="1234"/>
      <c r="H70" s="1234"/>
      <c r="I70" s="1234"/>
      <c r="J70" s="1234"/>
      <c r="K70" s="1235"/>
      <c r="L70" s="644" t="str">
        <f>IF(基本情報入力シート!M113="","",基本情報入力シート!M113)</f>
        <v/>
      </c>
      <c r="M70" s="644" t="str">
        <f>IF(基本情報入力シート!R113="","",基本情報入力シート!R113)</f>
        <v/>
      </c>
      <c r="N70" s="644" t="str">
        <f>IF(基本情報入力シート!W113="","",基本情報入力シート!W113)</f>
        <v/>
      </c>
      <c r="O70" s="644" t="str">
        <f>IF(基本情報入力シート!X113="","",基本情報入力シート!X113)</f>
        <v/>
      </c>
      <c r="P70" s="645" t="str">
        <f>IF(基本情報入力シート!Y113="","",基本情報入力シート!Y113)</f>
        <v/>
      </c>
      <c r="Q70" s="646" t="str">
        <f>IF(基本情報入力シート!Z113="","",基本情報入力シート!Z113)</f>
        <v/>
      </c>
      <c r="R70" s="647" t="str">
        <f>IF(基本情報入力シート!AA113="","",基本情報入力シート!AA113)</f>
        <v/>
      </c>
      <c r="S70" s="134"/>
      <c r="T70" s="135"/>
      <c r="U70" s="648" t="str">
        <f>IFERROR(VLOOKUP(P70,【参考】数式用!$A$5:$I$28,MATCH(T70,【参考】数式用!$H$4:$I$4,0)+7,0),"")</f>
        <v/>
      </c>
      <c r="V70" s="137"/>
      <c r="W70" s="317" t="s">
        <v>121</v>
      </c>
      <c r="X70" s="138"/>
      <c r="Y70" s="318" t="s">
        <v>122</v>
      </c>
      <c r="Z70" s="138"/>
      <c r="AA70" s="318" t="s">
        <v>123</v>
      </c>
      <c r="AB70" s="138"/>
      <c r="AC70" s="318" t="s">
        <v>122</v>
      </c>
      <c r="AD70" s="138"/>
      <c r="AE70" s="318" t="s">
        <v>124</v>
      </c>
      <c r="AF70" s="649" t="s">
        <v>125</v>
      </c>
      <c r="AG70" s="656" t="str">
        <f t="shared" si="5"/>
        <v/>
      </c>
      <c r="AH70" s="650" t="s">
        <v>47</v>
      </c>
      <c r="AI70" s="651" t="str">
        <f t="shared" si="1"/>
        <v/>
      </c>
      <c r="AJ70" s="239"/>
      <c r="AK70" s="652" t="str">
        <f t="shared" si="6"/>
        <v>○</v>
      </c>
      <c r="AL70" s="653" t="str">
        <f t="shared" si="7"/>
        <v/>
      </c>
      <c r="AM70" s="654"/>
      <c r="AN70" s="654"/>
      <c r="AO70" s="654"/>
      <c r="AP70" s="654"/>
      <c r="AQ70" s="654"/>
      <c r="AR70" s="654"/>
      <c r="AS70" s="654"/>
      <c r="AT70" s="654"/>
      <c r="AU70" s="655"/>
    </row>
    <row r="71" spans="1:47" ht="33" customHeight="1" thickBot="1" x14ac:dyDescent="0.2">
      <c r="A71" s="644">
        <f t="shared" si="2"/>
        <v>61</v>
      </c>
      <c r="B71" s="1233" t="str">
        <f>IF(基本情報入力シート!C114="","",基本情報入力シート!C114)</f>
        <v/>
      </c>
      <c r="C71" s="1234"/>
      <c r="D71" s="1234"/>
      <c r="E71" s="1234"/>
      <c r="F71" s="1234"/>
      <c r="G71" s="1234"/>
      <c r="H71" s="1234"/>
      <c r="I71" s="1234"/>
      <c r="J71" s="1234"/>
      <c r="K71" s="1235"/>
      <c r="L71" s="644" t="str">
        <f>IF(基本情報入力シート!M114="","",基本情報入力シート!M114)</f>
        <v/>
      </c>
      <c r="M71" s="644" t="str">
        <f>IF(基本情報入力シート!R114="","",基本情報入力シート!R114)</f>
        <v/>
      </c>
      <c r="N71" s="644" t="str">
        <f>IF(基本情報入力シート!W114="","",基本情報入力シート!W114)</f>
        <v/>
      </c>
      <c r="O71" s="644" t="str">
        <f>IF(基本情報入力シート!X114="","",基本情報入力シート!X114)</f>
        <v/>
      </c>
      <c r="P71" s="645" t="str">
        <f>IF(基本情報入力シート!Y114="","",基本情報入力シート!Y114)</f>
        <v/>
      </c>
      <c r="Q71" s="646" t="str">
        <f>IF(基本情報入力シート!Z114="","",基本情報入力シート!Z114)</f>
        <v/>
      </c>
      <c r="R71" s="647" t="str">
        <f>IF(基本情報入力シート!AA114="","",基本情報入力シート!AA114)</f>
        <v/>
      </c>
      <c r="S71" s="134"/>
      <c r="T71" s="135"/>
      <c r="U71" s="648" t="str">
        <f>IFERROR(VLOOKUP(P71,【参考】数式用!$A$5:$I$28,MATCH(T71,【参考】数式用!$H$4:$I$4,0)+7,0),"")</f>
        <v/>
      </c>
      <c r="V71" s="137"/>
      <c r="W71" s="317" t="s">
        <v>121</v>
      </c>
      <c r="X71" s="138"/>
      <c r="Y71" s="318" t="s">
        <v>122</v>
      </c>
      <c r="Z71" s="138"/>
      <c r="AA71" s="318" t="s">
        <v>123</v>
      </c>
      <c r="AB71" s="138"/>
      <c r="AC71" s="318" t="s">
        <v>122</v>
      </c>
      <c r="AD71" s="138"/>
      <c r="AE71" s="318" t="s">
        <v>124</v>
      </c>
      <c r="AF71" s="649" t="s">
        <v>125</v>
      </c>
      <c r="AG71" s="656" t="str">
        <f t="shared" si="5"/>
        <v/>
      </c>
      <c r="AH71" s="650" t="s">
        <v>47</v>
      </c>
      <c r="AI71" s="651" t="str">
        <f t="shared" si="1"/>
        <v/>
      </c>
      <c r="AJ71" s="239"/>
      <c r="AK71" s="652" t="str">
        <f t="shared" si="6"/>
        <v>○</v>
      </c>
      <c r="AL71" s="653" t="str">
        <f t="shared" si="7"/>
        <v/>
      </c>
      <c r="AM71" s="654"/>
      <c r="AN71" s="654"/>
      <c r="AO71" s="654"/>
      <c r="AP71" s="654"/>
      <c r="AQ71" s="654"/>
      <c r="AR71" s="654"/>
      <c r="AS71" s="654"/>
      <c r="AT71" s="654"/>
      <c r="AU71" s="655"/>
    </row>
    <row r="72" spans="1:47" ht="33" customHeight="1" thickBot="1" x14ac:dyDescent="0.2">
      <c r="A72" s="644">
        <f t="shared" si="2"/>
        <v>62</v>
      </c>
      <c r="B72" s="1233" t="str">
        <f>IF(基本情報入力シート!C115="","",基本情報入力シート!C115)</f>
        <v/>
      </c>
      <c r="C72" s="1234"/>
      <c r="D72" s="1234"/>
      <c r="E72" s="1234"/>
      <c r="F72" s="1234"/>
      <c r="G72" s="1234"/>
      <c r="H72" s="1234"/>
      <c r="I72" s="1234"/>
      <c r="J72" s="1234"/>
      <c r="K72" s="1235"/>
      <c r="L72" s="644" t="str">
        <f>IF(基本情報入力シート!M115="","",基本情報入力シート!M115)</f>
        <v/>
      </c>
      <c r="M72" s="644" t="str">
        <f>IF(基本情報入力シート!R115="","",基本情報入力シート!R115)</f>
        <v/>
      </c>
      <c r="N72" s="644" t="str">
        <f>IF(基本情報入力シート!W115="","",基本情報入力シート!W115)</f>
        <v/>
      </c>
      <c r="O72" s="644" t="str">
        <f>IF(基本情報入力シート!X115="","",基本情報入力シート!X115)</f>
        <v/>
      </c>
      <c r="P72" s="645" t="str">
        <f>IF(基本情報入力シート!Y115="","",基本情報入力シート!Y115)</f>
        <v/>
      </c>
      <c r="Q72" s="646" t="str">
        <f>IF(基本情報入力シート!Z115="","",基本情報入力シート!Z115)</f>
        <v/>
      </c>
      <c r="R72" s="647" t="str">
        <f>IF(基本情報入力シート!AA115="","",基本情報入力シート!AA115)</f>
        <v/>
      </c>
      <c r="S72" s="134"/>
      <c r="T72" s="135"/>
      <c r="U72" s="648" t="str">
        <f>IFERROR(VLOOKUP(P72,【参考】数式用!$A$5:$I$28,MATCH(T72,【参考】数式用!$H$4:$I$4,0)+7,0),"")</f>
        <v/>
      </c>
      <c r="V72" s="137"/>
      <c r="W72" s="317" t="s">
        <v>121</v>
      </c>
      <c r="X72" s="138"/>
      <c r="Y72" s="318" t="s">
        <v>122</v>
      </c>
      <c r="Z72" s="138"/>
      <c r="AA72" s="318" t="s">
        <v>123</v>
      </c>
      <c r="AB72" s="138"/>
      <c r="AC72" s="318" t="s">
        <v>122</v>
      </c>
      <c r="AD72" s="138"/>
      <c r="AE72" s="318" t="s">
        <v>124</v>
      </c>
      <c r="AF72" s="649" t="s">
        <v>125</v>
      </c>
      <c r="AG72" s="656" t="str">
        <f t="shared" si="5"/>
        <v/>
      </c>
      <c r="AH72" s="650" t="s">
        <v>47</v>
      </c>
      <c r="AI72" s="651" t="str">
        <f t="shared" si="1"/>
        <v/>
      </c>
      <c r="AJ72" s="239"/>
      <c r="AK72" s="652" t="str">
        <f t="shared" si="6"/>
        <v>○</v>
      </c>
      <c r="AL72" s="653" t="str">
        <f t="shared" si="7"/>
        <v/>
      </c>
      <c r="AM72" s="654"/>
      <c r="AN72" s="654"/>
      <c r="AO72" s="654"/>
      <c r="AP72" s="654"/>
      <c r="AQ72" s="654"/>
      <c r="AR72" s="654"/>
      <c r="AS72" s="654"/>
      <c r="AT72" s="654"/>
      <c r="AU72" s="655"/>
    </row>
    <row r="73" spans="1:47" ht="33" customHeight="1" thickBot="1" x14ac:dyDescent="0.2">
      <c r="A73" s="644">
        <f t="shared" si="2"/>
        <v>63</v>
      </c>
      <c r="B73" s="1233" t="str">
        <f>IF(基本情報入力シート!C116="","",基本情報入力シート!C116)</f>
        <v/>
      </c>
      <c r="C73" s="1234"/>
      <c r="D73" s="1234"/>
      <c r="E73" s="1234"/>
      <c r="F73" s="1234"/>
      <c r="G73" s="1234"/>
      <c r="H73" s="1234"/>
      <c r="I73" s="1234"/>
      <c r="J73" s="1234"/>
      <c r="K73" s="1235"/>
      <c r="L73" s="644" t="str">
        <f>IF(基本情報入力シート!M116="","",基本情報入力シート!M116)</f>
        <v/>
      </c>
      <c r="M73" s="644" t="str">
        <f>IF(基本情報入力シート!R116="","",基本情報入力シート!R116)</f>
        <v/>
      </c>
      <c r="N73" s="644" t="str">
        <f>IF(基本情報入力シート!W116="","",基本情報入力シート!W116)</f>
        <v/>
      </c>
      <c r="O73" s="644" t="str">
        <f>IF(基本情報入力シート!X116="","",基本情報入力シート!X116)</f>
        <v/>
      </c>
      <c r="P73" s="645" t="str">
        <f>IF(基本情報入力シート!Y116="","",基本情報入力シート!Y116)</f>
        <v/>
      </c>
      <c r="Q73" s="646" t="str">
        <f>IF(基本情報入力シート!Z116="","",基本情報入力シート!Z116)</f>
        <v/>
      </c>
      <c r="R73" s="647" t="str">
        <f>IF(基本情報入力シート!AA116="","",基本情報入力シート!AA116)</f>
        <v/>
      </c>
      <c r="S73" s="134"/>
      <c r="T73" s="135"/>
      <c r="U73" s="648" t="str">
        <f>IFERROR(VLOOKUP(P73,【参考】数式用!$A$5:$I$28,MATCH(T73,【参考】数式用!$H$4:$I$4,0)+7,0),"")</f>
        <v/>
      </c>
      <c r="V73" s="137"/>
      <c r="W73" s="317" t="s">
        <v>121</v>
      </c>
      <c r="X73" s="138"/>
      <c r="Y73" s="318" t="s">
        <v>122</v>
      </c>
      <c r="Z73" s="138"/>
      <c r="AA73" s="318" t="s">
        <v>123</v>
      </c>
      <c r="AB73" s="138"/>
      <c r="AC73" s="318" t="s">
        <v>122</v>
      </c>
      <c r="AD73" s="138"/>
      <c r="AE73" s="318" t="s">
        <v>124</v>
      </c>
      <c r="AF73" s="649" t="s">
        <v>125</v>
      </c>
      <c r="AG73" s="656" t="str">
        <f t="shared" si="5"/>
        <v/>
      </c>
      <c r="AH73" s="650" t="s">
        <v>47</v>
      </c>
      <c r="AI73" s="651" t="str">
        <f t="shared" si="1"/>
        <v/>
      </c>
      <c r="AJ73" s="239"/>
      <c r="AK73" s="652" t="str">
        <f t="shared" si="6"/>
        <v>○</v>
      </c>
      <c r="AL73" s="653" t="str">
        <f t="shared" si="7"/>
        <v/>
      </c>
      <c r="AM73" s="654"/>
      <c r="AN73" s="654"/>
      <c r="AO73" s="654"/>
      <c r="AP73" s="654"/>
      <c r="AQ73" s="654"/>
      <c r="AR73" s="654"/>
      <c r="AS73" s="654"/>
      <c r="AT73" s="654"/>
      <c r="AU73" s="655"/>
    </row>
    <row r="74" spans="1:47" ht="33" customHeight="1" thickBot="1" x14ac:dyDescent="0.2">
      <c r="A74" s="644">
        <f t="shared" si="2"/>
        <v>64</v>
      </c>
      <c r="B74" s="1233" t="str">
        <f>IF(基本情報入力シート!C117="","",基本情報入力シート!C117)</f>
        <v/>
      </c>
      <c r="C74" s="1234"/>
      <c r="D74" s="1234"/>
      <c r="E74" s="1234"/>
      <c r="F74" s="1234"/>
      <c r="G74" s="1234"/>
      <c r="H74" s="1234"/>
      <c r="I74" s="1234"/>
      <c r="J74" s="1234"/>
      <c r="K74" s="1235"/>
      <c r="L74" s="644" t="str">
        <f>IF(基本情報入力シート!M117="","",基本情報入力シート!M117)</f>
        <v/>
      </c>
      <c r="M74" s="644" t="str">
        <f>IF(基本情報入力シート!R117="","",基本情報入力シート!R117)</f>
        <v/>
      </c>
      <c r="N74" s="644" t="str">
        <f>IF(基本情報入力シート!W117="","",基本情報入力シート!W117)</f>
        <v/>
      </c>
      <c r="O74" s="644" t="str">
        <f>IF(基本情報入力シート!X117="","",基本情報入力シート!X117)</f>
        <v/>
      </c>
      <c r="P74" s="645" t="str">
        <f>IF(基本情報入力シート!Y117="","",基本情報入力シート!Y117)</f>
        <v/>
      </c>
      <c r="Q74" s="646" t="str">
        <f>IF(基本情報入力シート!Z117="","",基本情報入力シート!Z117)</f>
        <v/>
      </c>
      <c r="R74" s="647" t="str">
        <f>IF(基本情報入力シート!AA117="","",基本情報入力シート!AA117)</f>
        <v/>
      </c>
      <c r="S74" s="134"/>
      <c r="T74" s="135"/>
      <c r="U74" s="648" t="str">
        <f>IFERROR(VLOOKUP(P74,【参考】数式用!$A$5:$I$28,MATCH(T74,【参考】数式用!$H$4:$I$4,0)+7,0),"")</f>
        <v/>
      </c>
      <c r="V74" s="137"/>
      <c r="W74" s="317" t="s">
        <v>121</v>
      </c>
      <c r="X74" s="138"/>
      <c r="Y74" s="318" t="s">
        <v>122</v>
      </c>
      <c r="Z74" s="138"/>
      <c r="AA74" s="318" t="s">
        <v>123</v>
      </c>
      <c r="AB74" s="138"/>
      <c r="AC74" s="318" t="s">
        <v>122</v>
      </c>
      <c r="AD74" s="138"/>
      <c r="AE74" s="318" t="s">
        <v>124</v>
      </c>
      <c r="AF74" s="649" t="s">
        <v>125</v>
      </c>
      <c r="AG74" s="656" t="str">
        <f t="shared" si="5"/>
        <v/>
      </c>
      <c r="AH74" s="650" t="s">
        <v>47</v>
      </c>
      <c r="AI74" s="651" t="str">
        <f t="shared" si="1"/>
        <v/>
      </c>
      <c r="AJ74" s="239"/>
      <c r="AK74" s="652" t="str">
        <f t="shared" si="6"/>
        <v>○</v>
      </c>
      <c r="AL74" s="653" t="str">
        <f t="shared" si="7"/>
        <v/>
      </c>
      <c r="AM74" s="654"/>
      <c r="AN74" s="654"/>
      <c r="AO74" s="654"/>
      <c r="AP74" s="654"/>
      <c r="AQ74" s="654"/>
      <c r="AR74" s="654"/>
      <c r="AS74" s="654"/>
      <c r="AT74" s="654"/>
      <c r="AU74" s="655"/>
    </row>
    <row r="75" spans="1:47" ht="33" customHeight="1" thickBot="1" x14ac:dyDescent="0.2">
      <c r="A75" s="644">
        <f t="shared" si="2"/>
        <v>65</v>
      </c>
      <c r="B75" s="1233" t="str">
        <f>IF(基本情報入力シート!C118="","",基本情報入力シート!C118)</f>
        <v/>
      </c>
      <c r="C75" s="1234"/>
      <c r="D75" s="1234"/>
      <c r="E75" s="1234"/>
      <c r="F75" s="1234"/>
      <c r="G75" s="1234"/>
      <c r="H75" s="1234"/>
      <c r="I75" s="1234"/>
      <c r="J75" s="1234"/>
      <c r="K75" s="1235"/>
      <c r="L75" s="644" t="str">
        <f>IF(基本情報入力シート!M118="","",基本情報入力シート!M118)</f>
        <v/>
      </c>
      <c r="M75" s="644" t="str">
        <f>IF(基本情報入力シート!R118="","",基本情報入力シート!R118)</f>
        <v/>
      </c>
      <c r="N75" s="644" t="str">
        <f>IF(基本情報入力シート!W118="","",基本情報入力シート!W118)</f>
        <v/>
      </c>
      <c r="O75" s="644" t="str">
        <f>IF(基本情報入力シート!X118="","",基本情報入力シート!X118)</f>
        <v/>
      </c>
      <c r="P75" s="645" t="str">
        <f>IF(基本情報入力シート!Y118="","",基本情報入力シート!Y118)</f>
        <v/>
      </c>
      <c r="Q75" s="646" t="str">
        <f>IF(基本情報入力シート!Z118="","",基本情報入力シート!Z118)</f>
        <v/>
      </c>
      <c r="R75" s="647" t="str">
        <f>IF(基本情報入力シート!AA118="","",基本情報入力シート!AA118)</f>
        <v/>
      </c>
      <c r="S75" s="134"/>
      <c r="T75" s="135"/>
      <c r="U75" s="648" t="str">
        <f>IFERROR(VLOOKUP(P75,【参考】数式用!$A$5:$I$28,MATCH(T75,【参考】数式用!$H$4:$I$4,0)+7,0),"")</f>
        <v/>
      </c>
      <c r="V75" s="137"/>
      <c r="W75" s="317" t="s">
        <v>121</v>
      </c>
      <c r="X75" s="138"/>
      <c r="Y75" s="318" t="s">
        <v>122</v>
      </c>
      <c r="Z75" s="138"/>
      <c r="AA75" s="318" t="s">
        <v>123</v>
      </c>
      <c r="AB75" s="138"/>
      <c r="AC75" s="318" t="s">
        <v>122</v>
      </c>
      <c r="AD75" s="138"/>
      <c r="AE75" s="318" t="s">
        <v>124</v>
      </c>
      <c r="AF75" s="649" t="s">
        <v>125</v>
      </c>
      <c r="AG75" s="656" t="str">
        <f t="shared" si="5"/>
        <v/>
      </c>
      <c r="AH75" s="650" t="s">
        <v>47</v>
      </c>
      <c r="AI75" s="651" t="str">
        <f t="shared" si="1"/>
        <v/>
      </c>
      <c r="AJ75" s="239"/>
      <c r="AK75" s="652" t="str">
        <f t="shared" si="6"/>
        <v>○</v>
      </c>
      <c r="AL75" s="653" t="str">
        <f t="shared" si="7"/>
        <v/>
      </c>
      <c r="AM75" s="654"/>
      <c r="AN75" s="654"/>
      <c r="AO75" s="654"/>
      <c r="AP75" s="654"/>
      <c r="AQ75" s="654"/>
      <c r="AR75" s="654"/>
      <c r="AS75" s="654"/>
      <c r="AT75" s="654"/>
      <c r="AU75" s="655"/>
    </row>
    <row r="76" spans="1:47" ht="33" customHeight="1" thickBot="1" x14ac:dyDescent="0.2">
      <c r="A76" s="644">
        <f t="shared" si="2"/>
        <v>66</v>
      </c>
      <c r="B76" s="1233" t="str">
        <f>IF(基本情報入力シート!C119="","",基本情報入力シート!C119)</f>
        <v/>
      </c>
      <c r="C76" s="1234"/>
      <c r="D76" s="1234"/>
      <c r="E76" s="1234"/>
      <c r="F76" s="1234"/>
      <c r="G76" s="1234"/>
      <c r="H76" s="1234"/>
      <c r="I76" s="1234"/>
      <c r="J76" s="1234"/>
      <c r="K76" s="1235"/>
      <c r="L76" s="644" t="str">
        <f>IF(基本情報入力シート!M119="","",基本情報入力シート!M119)</f>
        <v/>
      </c>
      <c r="M76" s="644" t="str">
        <f>IF(基本情報入力シート!R119="","",基本情報入力シート!R119)</f>
        <v/>
      </c>
      <c r="N76" s="644" t="str">
        <f>IF(基本情報入力シート!W119="","",基本情報入力シート!W119)</f>
        <v/>
      </c>
      <c r="O76" s="644" t="str">
        <f>IF(基本情報入力シート!X119="","",基本情報入力シート!X119)</f>
        <v/>
      </c>
      <c r="P76" s="645" t="str">
        <f>IF(基本情報入力シート!Y119="","",基本情報入力シート!Y119)</f>
        <v/>
      </c>
      <c r="Q76" s="646" t="str">
        <f>IF(基本情報入力シート!Z119="","",基本情報入力シート!Z119)</f>
        <v/>
      </c>
      <c r="R76" s="647" t="str">
        <f>IF(基本情報入力シート!AA119="","",基本情報入力シート!AA119)</f>
        <v/>
      </c>
      <c r="S76" s="134"/>
      <c r="T76" s="135"/>
      <c r="U76" s="648" t="str">
        <f>IFERROR(VLOOKUP(P76,【参考】数式用!$A$5:$I$28,MATCH(T76,【参考】数式用!$H$4:$I$4,0)+7,0),"")</f>
        <v/>
      </c>
      <c r="V76" s="137"/>
      <c r="W76" s="317" t="s">
        <v>121</v>
      </c>
      <c r="X76" s="138"/>
      <c r="Y76" s="318" t="s">
        <v>122</v>
      </c>
      <c r="Z76" s="138"/>
      <c r="AA76" s="318" t="s">
        <v>123</v>
      </c>
      <c r="AB76" s="138"/>
      <c r="AC76" s="318" t="s">
        <v>122</v>
      </c>
      <c r="AD76" s="138"/>
      <c r="AE76" s="318" t="s">
        <v>124</v>
      </c>
      <c r="AF76" s="649" t="s">
        <v>125</v>
      </c>
      <c r="AG76" s="656" t="str">
        <f t="shared" si="5"/>
        <v/>
      </c>
      <c r="AH76" s="650" t="s">
        <v>47</v>
      </c>
      <c r="AI76" s="651" t="str">
        <f t="shared" ref="AI76:AI110" si="8">IFERROR(ROUNDDOWN(ROUND(Q76*U76,0)*R76,0)*AG76,"")</f>
        <v/>
      </c>
      <c r="AJ76" s="239"/>
      <c r="AK76" s="652" t="str">
        <f t="shared" si="6"/>
        <v>○</v>
      </c>
      <c r="AL76" s="653" t="str">
        <f t="shared" si="7"/>
        <v/>
      </c>
      <c r="AM76" s="654"/>
      <c r="AN76" s="654"/>
      <c r="AO76" s="654"/>
      <c r="AP76" s="654"/>
      <c r="AQ76" s="654"/>
      <c r="AR76" s="654"/>
      <c r="AS76" s="654"/>
      <c r="AT76" s="654"/>
      <c r="AU76" s="655"/>
    </row>
    <row r="77" spans="1:47" ht="33" customHeight="1" thickBot="1" x14ac:dyDescent="0.2">
      <c r="A77" s="644">
        <f t="shared" si="2"/>
        <v>67</v>
      </c>
      <c r="B77" s="1233" t="str">
        <f>IF(基本情報入力シート!C120="","",基本情報入力シート!C120)</f>
        <v/>
      </c>
      <c r="C77" s="1234"/>
      <c r="D77" s="1234"/>
      <c r="E77" s="1234"/>
      <c r="F77" s="1234"/>
      <c r="G77" s="1234"/>
      <c r="H77" s="1234"/>
      <c r="I77" s="1234"/>
      <c r="J77" s="1234"/>
      <c r="K77" s="1235"/>
      <c r="L77" s="644" t="str">
        <f>IF(基本情報入力シート!M120="","",基本情報入力シート!M120)</f>
        <v/>
      </c>
      <c r="M77" s="644" t="str">
        <f>IF(基本情報入力シート!R120="","",基本情報入力シート!R120)</f>
        <v/>
      </c>
      <c r="N77" s="644" t="str">
        <f>IF(基本情報入力シート!W120="","",基本情報入力シート!W120)</f>
        <v/>
      </c>
      <c r="O77" s="644" t="str">
        <f>IF(基本情報入力シート!X120="","",基本情報入力シート!X120)</f>
        <v/>
      </c>
      <c r="P77" s="645" t="str">
        <f>IF(基本情報入力シート!Y120="","",基本情報入力シート!Y120)</f>
        <v/>
      </c>
      <c r="Q77" s="646" t="str">
        <f>IF(基本情報入力シート!Z120="","",基本情報入力シート!Z120)</f>
        <v/>
      </c>
      <c r="R77" s="647" t="str">
        <f>IF(基本情報入力シート!AA120="","",基本情報入力シート!AA120)</f>
        <v/>
      </c>
      <c r="S77" s="134"/>
      <c r="T77" s="135"/>
      <c r="U77" s="648" t="str">
        <f>IFERROR(VLOOKUP(P77,【参考】数式用!$A$5:$I$28,MATCH(T77,【参考】数式用!$H$4:$I$4,0)+7,0),"")</f>
        <v/>
      </c>
      <c r="V77" s="137"/>
      <c r="W77" s="317" t="s">
        <v>121</v>
      </c>
      <c r="X77" s="138"/>
      <c r="Y77" s="318" t="s">
        <v>122</v>
      </c>
      <c r="Z77" s="138"/>
      <c r="AA77" s="318" t="s">
        <v>123</v>
      </c>
      <c r="AB77" s="138"/>
      <c r="AC77" s="318" t="s">
        <v>122</v>
      </c>
      <c r="AD77" s="138"/>
      <c r="AE77" s="318" t="s">
        <v>124</v>
      </c>
      <c r="AF77" s="649" t="s">
        <v>125</v>
      </c>
      <c r="AG77" s="656" t="str">
        <f t="shared" si="5"/>
        <v/>
      </c>
      <c r="AH77" s="650" t="s">
        <v>47</v>
      </c>
      <c r="AI77" s="651" t="str">
        <f t="shared" si="8"/>
        <v/>
      </c>
      <c r="AJ77" s="239"/>
      <c r="AK77" s="652" t="str">
        <f t="shared" si="6"/>
        <v>○</v>
      </c>
      <c r="AL77" s="653" t="str">
        <f t="shared" si="7"/>
        <v/>
      </c>
      <c r="AM77" s="654"/>
      <c r="AN77" s="654"/>
      <c r="AO77" s="654"/>
      <c r="AP77" s="654"/>
      <c r="AQ77" s="654"/>
      <c r="AR77" s="654"/>
      <c r="AS77" s="654"/>
      <c r="AT77" s="654"/>
      <c r="AU77" s="655"/>
    </row>
    <row r="78" spans="1:47" ht="33" customHeight="1" thickBot="1" x14ac:dyDescent="0.2">
      <c r="A78" s="644">
        <f t="shared" si="2"/>
        <v>68</v>
      </c>
      <c r="B78" s="1233" t="str">
        <f>IF(基本情報入力シート!C121="","",基本情報入力シート!C121)</f>
        <v/>
      </c>
      <c r="C78" s="1234"/>
      <c r="D78" s="1234"/>
      <c r="E78" s="1234"/>
      <c r="F78" s="1234"/>
      <c r="G78" s="1234"/>
      <c r="H78" s="1234"/>
      <c r="I78" s="1234"/>
      <c r="J78" s="1234"/>
      <c r="K78" s="1235"/>
      <c r="L78" s="644" t="str">
        <f>IF(基本情報入力シート!M121="","",基本情報入力シート!M121)</f>
        <v/>
      </c>
      <c r="M78" s="644" t="str">
        <f>IF(基本情報入力シート!R121="","",基本情報入力シート!R121)</f>
        <v/>
      </c>
      <c r="N78" s="644" t="str">
        <f>IF(基本情報入力シート!W121="","",基本情報入力シート!W121)</f>
        <v/>
      </c>
      <c r="O78" s="644" t="str">
        <f>IF(基本情報入力シート!X121="","",基本情報入力シート!X121)</f>
        <v/>
      </c>
      <c r="P78" s="645" t="str">
        <f>IF(基本情報入力シート!Y121="","",基本情報入力シート!Y121)</f>
        <v/>
      </c>
      <c r="Q78" s="646" t="str">
        <f>IF(基本情報入力シート!Z121="","",基本情報入力シート!Z121)</f>
        <v/>
      </c>
      <c r="R78" s="647" t="str">
        <f>IF(基本情報入力シート!AA121="","",基本情報入力シート!AA121)</f>
        <v/>
      </c>
      <c r="S78" s="134"/>
      <c r="T78" s="135"/>
      <c r="U78" s="648" t="str">
        <f>IFERROR(VLOOKUP(P78,【参考】数式用!$A$5:$I$28,MATCH(T78,【参考】数式用!$H$4:$I$4,0)+7,0),"")</f>
        <v/>
      </c>
      <c r="V78" s="137"/>
      <c r="W78" s="317" t="s">
        <v>121</v>
      </c>
      <c r="X78" s="138"/>
      <c r="Y78" s="318" t="s">
        <v>122</v>
      </c>
      <c r="Z78" s="138"/>
      <c r="AA78" s="318" t="s">
        <v>123</v>
      </c>
      <c r="AB78" s="138"/>
      <c r="AC78" s="318" t="s">
        <v>122</v>
      </c>
      <c r="AD78" s="138"/>
      <c r="AE78" s="318" t="s">
        <v>124</v>
      </c>
      <c r="AF78" s="649" t="s">
        <v>125</v>
      </c>
      <c r="AG78" s="656" t="str">
        <f t="shared" si="5"/>
        <v/>
      </c>
      <c r="AH78" s="650" t="s">
        <v>47</v>
      </c>
      <c r="AI78" s="651" t="str">
        <f t="shared" si="8"/>
        <v/>
      </c>
      <c r="AJ78" s="239"/>
      <c r="AK78" s="652" t="str">
        <f t="shared" si="6"/>
        <v>○</v>
      </c>
      <c r="AL78" s="653" t="str">
        <f t="shared" si="7"/>
        <v/>
      </c>
      <c r="AM78" s="654"/>
      <c r="AN78" s="654"/>
      <c r="AO78" s="654"/>
      <c r="AP78" s="654"/>
      <c r="AQ78" s="654"/>
      <c r="AR78" s="654"/>
      <c r="AS78" s="654"/>
      <c r="AT78" s="654"/>
      <c r="AU78" s="655"/>
    </row>
    <row r="79" spans="1:47" ht="33" customHeight="1" thickBot="1" x14ac:dyDescent="0.2">
      <c r="A79" s="644">
        <f t="shared" si="2"/>
        <v>69</v>
      </c>
      <c r="B79" s="1233" t="str">
        <f>IF(基本情報入力シート!C122="","",基本情報入力シート!C122)</f>
        <v/>
      </c>
      <c r="C79" s="1234"/>
      <c r="D79" s="1234"/>
      <c r="E79" s="1234"/>
      <c r="F79" s="1234"/>
      <c r="G79" s="1234"/>
      <c r="H79" s="1234"/>
      <c r="I79" s="1234"/>
      <c r="J79" s="1234"/>
      <c r="K79" s="1235"/>
      <c r="L79" s="644" t="str">
        <f>IF(基本情報入力シート!M122="","",基本情報入力シート!M122)</f>
        <v/>
      </c>
      <c r="M79" s="644" t="str">
        <f>IF(基本情報入力シート!R122="","",基本情報入力シート!R122)</f>
        <v/>
      </c>
      <c r="N79" s="644" t="str">
        <f>IF(基本情報入力シート!W122="","",基本情報入力シート!W122)</f>
        <v/>
      </c>
      <c r="O79" s="644" t="str">
        <f>IF(基本情報入力シート!X122="","",基本情報入力シート!X122)</f>
        <v/>
      </c>
      <c r="P79" s="645" t="str">
        <f>IF(基本情報入力シート!Y122="","",基本情報入力シート!Y122)</f>
        <v/>
      </c>
      <c r="Q79" s="646" t="str">
        <f>IF(基本情報入力シート!Z122="","",基本情報入力シート!Z122)</f>
        <v/>
      </c>
      <c r="R79" s="647" t="str">
        <f>IF(基本情報入力シート!AA122="","",基本情報入力シート!AA122)</f>
        <v/>
      </c>
      <c r="S79" s="134"/>
      <c r="T79" s="135"/>
      <c r="U79" s="648" t="str">
        <f>IFERROR(VLOOKUP(P79,【参考】数式用!$A$5:$I$28,MATCH(T79,【参考】数式用!$H$4:$I$4,0)+7,0),"")</f>
        <v/>
      </c>
      <c r="V79" s="137"/>
      <c r="W79" s="317" t="s">
        <v>121</v>
      </c>
      <c r="X79" s="138"/>
      <c r="Y79" s="318" t="s">
        <v>122</v>
      </c>
      <c r="Z79" s="138"/>
      <c r="AA79" s="318" t="s">
        <v>123</v>
      </c>
      <c r="AB79" s="138"/>
      <c r="AC79" s="318" t="s">
        <v>122</v>
      </c>
      <c r="AD79" s="138"/>
      <c r="AE79" s="318" t="s">
        <v>124</v>
      </c>
      <c r="AF79" s="649" t="s">
        <v>125</v>
      </c>
      <c r="AG79" s="656" t="str">
        <f t="shared" si="5"/>
        <v/>
      </c>
      <c r="AH79" s="650" t="s">
        <v>47</v>
      </c>
      <c r="AI79" s="651" t="str">
        <f t="shared" si="8"/>
        <v/>
      </c>
      <c r="AJ79" s="239"/>
      <c r="AK79" s="652" t="str">
        <f t="shared" si="6"/>
        <v>○</v>
      </c>
      <c r="AL79" s="653" t="str">
        <f t="shared" si="7"/>
        <v/>
      </c>
      <c r="AM79" s="654"/>
      <c r="AN79" s="654"/>
      <c r="AO79" s="654"/>
      <c r="AP79" s="654"/>
      <c r="AQ79" s="654"/>
      <c r="AR79" s="654"/>
      <c r="AS79" s="654"/>
      <c r="AT79" s="654"/>
      <c r="AU79" s="655"/>
    </row>
    <row r="80" spans="1:47" ht="33" customHeight="1" thickBot="1" x14ac:dyDescent="0.2">
      <c r="A80" s="644">
        <f t="shared" si="2"/>
        <v>70</v>
      </c>
      <c r="B80" s="1233" t="str">
        <f>IF(基本情報入力シート!C123="","",基本情報入力シート!C123)</f>
        <v/>
      </c>
      <c r="C80" s="1234"/>
      <c r="D80" s="1234"/>
      <c r="E80" s="1234"/>
      <c r="F80" s="1234"/>
      <c r="G80" s="1234"/>
      <c r="H80" s="1234"/>
      <c r="I80" s="1234"/>
      <c r="J80" s="1234"/>
      <c r="K80" s="1235"/>
      <c r="L80" s="644" t="str">
        <f>IF(基本情報入力シート!M123="","",基本情報入力シート!M123)</f>
        <v/>
      </c>
      <c r="M80" s="644" t="str">
        <f>IF(基本情報入力シート!R123="","",基本情報入力シート!R123)</f>
        <v/>
      </c>
      <c r="N80" s="644" t="str">
        <f>IF(基本情報入力シート!W123="","",基本情報入力シート!W123)</f>
        <v/>
      </c>
      <c r="O80" s="644" t="str">
        <f>IF(基本情報入力シート!X123="","",基本情報入力シート!X123)</f>
        <v/>
      </c>
      <c r="P80" s="645" t="str">
        <f>IF(基本情報入力シート!Y123="","",基本情報入力シート!Y123)</f>
        <v/>
      </c>
      <c r="Q80" s="646" t="str">
        <f>IF(基本情報入力シート!Z123="","",基本情報入力シート!Z123)</f>
        <v/>
      </c>
      <c r="R80" s="647" t="str">
        <f>IF(基本情報入力シート!AA123="","",基本情報入力シート!AA123)</f>
        <v/>
      </c>
      <c r="S80" s="134"/>
      <c r="T80" s="135"/>
      <c r="U80" s="648" t="str">
        <f>IFERROR(VLOOKUP(P80,【参考】数式用!$A$5:$I$28,MATCH(T80,【参考】数式用!$H$4:$I$4,0)+7,0),"")</f>
        <v/>
      </c>
      <c r="V80" s="137"/>
      <c r="W80" s="317" t="s">
        <v>121</v>
      </c>
      <c r="X80" s="138"/>
      <c r="Y80" s="318" t="s">
        <v>122</v>
      </c>
      <c r="Z80" s="138"/>
      <c r="AA80" s="318" t="s">
        <v>123</v>
      </c>
      <c r="AB80" s="138"/>
      <c r="AC80" s="318" t="s">
        <v>122</v>
      </c>
      <c r="AD80" s="138"/>
      <c r="AE80" s="318" t="s">
        <v>124</v>
      </c>
      <c r="AF80" s="649" t="s">
        <v>125</v>
      </c>
      <c r="AG80" s="656" t="str">
        <f t="shared" ref="AG80:AG110" si="9">IF(X80&gt;=1,(AB80*12+AD80)-(X80*12+Z80)+1,"")</f>
        <v/>
      </c>
      <c r="AH80" s="650" t="s">
        <v>47</v>
      </c>
      <c r="AI80" s="651" t="str">
        <f t="shared" si="8"/>
        <v/>
      </c>
      <c r="AJ80" s="239"/>
      <c r="AK80" s="652" t="str">
        <f t="shared" si="6"/>
        <v>○</v>
      </c>
      <c r="AL80" s="653" t="str">
        <f t="shared" si="7"/>
        <v/>
      </c>
      <c r="AM80" s="654"/>
      <c r="AN80" s="654"/>
      <c r="AO80" s="654"/>
      <c r="AP80" s="654"/>
      <c r="AQ80" s="654"/>
      <c r="AR80" s="654"/>
      <c r="AS80" s="654"/>
      <c r="AT80" s="654"/>
      <c r="AU80" s="655"/>
    </row>
    <row r="81" spans="1:47" ht="33" customHeight="1" thickBot="1" x14ac:dyDescent="0.2">
      <c r="A81" s="644">
        <f t="shared" si="2"/>
        <v>71</v>
      </c>
      <c r="B81" s="1233" t="str">
        <f>IF(基本情報入力シート!C124="","",基本情報入力シート!C124)</f>
        <v/>
      </c>
      <c r="C81" s="1234"/>
      <c r="D81" s="1234"/>
      <c r="E81" s="1234"/>
      <c r="F81" s="1234"/>
      <c r="G81" s="1234"/>
      <c r="H81" s="1234"/>
      <c r="I81" s="1234"/>
      <c r="J81" s="1234"/>
      <c r="K81" s="1235"/>
      <c r="L81" s="644" t="str">
        <f>IF(基本情報入力シート!M124="","",基本情報入力シート!M124)</f>
        <v/>
      </c>
      <c r="M81" s="644" t="str">
        <f>IF(基本情報入力シート!R124="","",基本情報入力シート!R124)</f>
        <v/>
      </c>
      <c r="N81" s="644" t="str">
        <f>IF(基本情報入力シート!W124="","",基本情報入力シート!W124)</f>
        <v/>
      </c>
      <c r="O81" s="644" t="str">
        <f>IF(基本情報入力シート!X124="","",基本情報入力シート!X124)</f>
        <v/>
      </c>
      <c r="P81" s="645" t="str">
        <f>IF(基本情報入力シート!Y124="","",基本情報入力シート!Y124)</f>
        <v/>
      </c>
      <c r="Q81" s="646" t="str">
        <f>IF(基本情報入力シート!Z124="","",基本情報入力シート!Z124)</f>
        <v/>
      </c>
      <c r="R81" s="647" t="str">
        <f>IF(基本情報入力シート!AA124="","",基本情報入力シート!AA124)</f>
        <v/>
      </c>
      <c r="S81" s="134"/>
      <c r="T81" s="135"/>
      <c r="U81" s="648" t="str">
        <f>IFERROR(VLOOKUP(P81,【参考】数式用!$A$5:$I$28,MATCH(T81,【参考】数式用!$H$4:$I$4,0)+7,0),"")</f>
        <v/>
      </c>
      <c r="V81" s="137"/>
      <c r="W81" s="317" t="s">
        <v>121</v>
      </c>
      <c r="X81" s="138"/>
      <c r="Y81" s="318" t="s">
        <v>122</v>
      </c>
      <c r="Z81" s="138"/>
      <c r="AA81" s="318" t="s">
        <v>123</v>
      </c>
      <c r="AB81" s="138"/>
      <c r="AC81" s="318" t="s">
        <v>122</v>
      </c>
      <c r="AD81" s="138"/>
      <c r="AE81" s="318" t="s">
        <v>124</v>
      </c>
      <c r="AF81" s="649" t="s">
        <v>125</v>
      </c>
      <c r="AG81" s="656" t="str">
        <f t="shared" si="9"/>
        <v/>
      </c>
      <c r="AH81" s="650" t="s">
        <v>47</v>
      </c>
      <c r="AI81" s="651" t="str">
        <f t="shared" si="8"/>
        <v/>
      </c>
      <c r="AJ81" s="239"/>
      <c r="AK81" s="652" t="str">
        <f t="shared" si="6"/>
        <v>○</v>
      </c>
      <c r="AL81" s="653" t="str">
        <f t="shared" si="7"/>
        <v/>
      </c>
      <c r="AM81" s="654"/>
      <c r="AN81" s="654"/>
      <c r="AO81" s="654"/>
      <c r="AP81" s="654"/>
      <c r="AQ81" s="654"/>
      <c r="AR81" s="654"/>
      <c r="AS81" s="654"/>
      <c r="AT81" s="654"/>
      <c r="AU81" s="655"/>
    </row>
    <row r="82" spans="1:47" ht="33" customHeight="1" thickBot="1" x14ac:dyDescent="0.2">
      <c r="A82" s="644">
        <f t="shared" si="2"/>
        <v>72</v>
      </c>
      <c r="B82" s="1233" t="str">
        <f>IF(基本情報入力シート!C125="","",基本情報入力シート!C125)</f>
        <v/>
      </c>
      <c r="C82" s="1234"/>
      <c r="D82" s="1234"/>
      <c r="E82" s="1234"/>
      <c r="F82" s="1234"/>
      <c r="G82" s="1234"/>
      <c r="H82" s="1234"/>
      <c r="I82" s="1234"/>
      <c r="J82" s="1234"/>
      <c r="K82" s="1235"/>
      <c r="L82" s="644" t="str">
        <f>IF(基本情報入力シート!M125="","",基本情報入力シート!M125)</f>
        <v/>
      </c>
      <c r="M82" s="644" t="str">
        <f>IF(基本情報入力シート!R125="","",基本情報入力シート!R125)</f>
        <v/>
      </c>
      <c r="N82" s="644" t="str">
        <f>IF(基本情報入力シート!W125="","",基本情報入力シート!W125)</f>
        <v/>
      </c>
      <c r="O82" s="644" t="str">
        <f>IF(基本情報入力シート!X125="","",基本情報入力シート!X125)</f>
        <v/>
      </c>
      <c r="P82" s="645" t="str">
        <f>IF(基本情報入力シート!Y125="","",基本情報入力シート!Y125)</f>
        <v/>
      </c>
      <c r="Q82" s="646" t="str">
        <f>IF(基本情報入力シート!Z125="","",基本情報入力シート!Z125)</f>
        <v/>
      </c>
      <c r="R82" s="647" t="str">
        <f>IF(基本情報入力シート!AA125="","",基本情報入力シート!AA125)</f>
        <v/>
      </c>
      <c r="S82" s="134"/>
      <c r="T82" s="135"/>
      <c r="U82" s="648" t="str">
        <f>IFERROR(VLOOKUP(P82,【参考】数式用!$A$5:$I$28,MATCH(T82,【参考】数式用!$H$4:$I$4,0)+7,0),"")</f>
        <v/>
      </c>
      <c r="V82" s="137"/>
      <c r="W82" s="317" t="s">
        <v>121</v>
      </c>
      <c r="X82" s="138"/>
      <c r="Y82" s="318" t="s">
        <v>122</v>
      </c>
      <c r="Z82" s="138"/>
      <c r="AA82" s="318" t="s">
        <v>123</v>
      </c>
      <c r="AB82" s="138"/>
      <c r="AC82" s="318" t="s">
        <v>122</v>
      </c>
      <c r="AD82" s="138"/>
      <c r="AE82" s="318" t="s">
        <v>124</v>
      </c>
      <c r="AF82" s="649" t="s">
        <v>125</v>
      </c>
      <c r="AG82" s="656" t="str">
        <f t="shared" si="9"/>
        <v/>
      </c>
      <c r="AH82" s="650" t="s">
        <v>47</v>
      </c>
      <c r="AI82" s="651" t="str">
        <f t="shared" si="8"/>
        <v/>
      </c>
      <c r="AJ82" s="239"/>
      <c r="AK82" s="652" t="str">
        <f t="shared" ref="AK82:AK110" si="10">IFERROR(IF(AND(T82="特定加算Ⅰ",OR(V82="",V82="-",V82="いずれも取得していない")),"☓","○"),"")</f>
        <v>○</v>
      </c>
      <c r="AL82" s="653" t="str">
        <f t="shared" ref="AL82:AL110" si="11">IFERROR(IF(AND(T82="特定加算Ⅰ",OR(V82="",V82="-",V82="いずれも取得していない")),"！特定加算Ⅰが選択されています。該当する介護福祉士配置等要件を選択してください。",""),"")</f>
        <v/>
      </c>
      <c r="AM82" s="654"/>
      <c r="AN82" s="654"/>
      <c r="AO82" s="654"/>
      <c r="AP82" s="654"/>
      <c r="AQ82" s="654"/>
      <c r="AR82" s="654"/>
      <c r="AS82" s="654"/>
      <c r="AT82" s="654"/>
      <c r="AU82" s="655"/>
    </row>
    <row r="83" spans="1:47" ht="33" customHeight="1" thickBot="1" x14ac:dyDescent="0.2">
      <c r="A83" s="644">
        <f t="shared" si="2"/>
        <v>73</v>
      </c>
      <c r="B83" s="1233" t="str">
        <f>IF(基本情報入力シート!C126="","",基本情報入力シート!C126)</f>
        <v/>
      </c>
      <c r="C83" s="1234"/>
      <c r="D83" s="1234"/>
      <c r="E83" s="1234"/>
      <c r="F83" s="1234"/>
      <c r="G83" s="1234"/>
      <c r="H83" s="1234"/>
      <c r="I83" s="1234"/>
      <c r="J83" s="1234"/>
      <c r="K83" s="1235"/>
      <c r="L83" s="644" t="str">
        <f>IF(基本情報入力シート!M126="","",基本情報入力シート!M126)</f>
        <v/>
      </c>
      <c r="M83" s="644" t="str">
        <f>IF(基本情報入力シート!R126="","",基本情報入力シート!R126)</f>
        <v/>
      </c>
      <c r="N83" s="644" t="str">
        <f>IF(基本情報入力シート!W126="","",基本情報入力シート!W126)</f>
        <v/>
      </c>
      <c r="O83" s="644" t="str">
        <f>IF(基本情報入力シート!X126="","",基本情報入力シート!X126)</f>
        <v/>
      </c>
      <c r="P83" s="645" t="str">
        <f>IF(基本情報入力シート!Y126="","",基本情報入力シート!Y126)</f>
        <v/>
      </c>
      <c r="Q83" s="646" t="str">
        <f>IF(基本情報入力シート!Z126="","",基本情報入力シート!Z126)</f>
        <v/>
      </c>
      <c r="R83" s="647" t="str">
        <f>IF(基本情報入力シート!AA126="","",基本情報入力シート!AA126)</f>
        <v/>
      </c>
      <c r="S83" s="134"/>
      <c r="T83" s="135"/>
      <c r="U83" s="648" t="str">
        <f>IFERROR(VLOOKUP(P83,【参考】数式用!$A$5:$I$28,MATCH(T83,【参考】数式用!$H$4:$I$4,0)+7,0),"")</f>
        <v/>
      </c>
      <c r="V83" s="137"/>
      <c r="W83" s="317" t="s">
        <v>121</v>
      </c>
      <c r="X83" s="138"/>
      <c r="Y83" s="318" t="s">
        <v>122</v>
      </c>
      <c r="Z83" s="138"/>
      <c r="AA83" s="318" t="s">
        <v>123</v>
      </c>
      <c r="AB83" s="138"/>
      <c r="AC83" s="318" t="s">
        <v>122</v>
      </c>
      <c r="AD83" s="138"/>
      <c r="AE83" s="318" t="s">
        <v>124</v>
      </c>
      <c r="AF83" s="649" t="s">
        <v>125</v>
      </c>
      <c r="AG83" s="656" t="str">
        <f t="shared" si="9"/>
        <v/>
      </c>
      <c r="AH83" s="650" t="s">
        <v>47</v>
      </c>
      <c r="AI83" s="651" t="str">
        <f t="shared" si="8"/>
        <v/>
      </c>
      <c r="AJ83" s="239"/>
      <c r="AK83" s="652" t="str">
        <f t="shared" si="10"/>
        <v>○</v>
      </c>
      <c r="AL83" s="653" t="str">
        <f t="shared" si="11"/>
        <v/>
      </c>
      <c r="AM83" s="654"/>
      <c r="AN83" s="654"/>
      <c r="AO83" s="654"/>
      <c r="AP83" s="654"/>
      <c r="AQ83" s="654"/>
      <c r="AR83" s="654"/>
      <c r="AS83" s="654"/>
      <c r="AT83" s="654"/>
      <c r="AU83" s="655"/>
    </row>
    <row r="84" spans="1:47" ht="33" customHeight="1" thickBot="1" x14ac:dyDescent="0.2">
      <c r="A84" s="644">
        <f t="shared" si="2"/>
        <v>74</v>
      </c>
      <c r="B84" s="1233" t="str">
        <f>IF(基本情報入力シート!C127="","",基本情報入力シート!C127)</f>
        <v/>
      </c>
      <c r="C84" s="1234"/>
      <c r="D84" s="1234"/>
      <c r="E84" s="1234"/>
      <c r="F84" s="1234"/>
      <c r="G84" s="1234"/>
      <c r="H84" s="1234"/>
      <c r="I84" s="1234"/>
      <c r="J84" s="1234"/>
      <c r="K84" s="1235"/>
      <c r="L84" s="644" t="str">
        <f>IF(基本情報入力シート!M127="","",基本情報入力シート!M127)</f>
        <v/>
      </c>
      <c r="M84" s="644" t="str">
        <f>IF(基本情報入力シート!R127="","",基本情報入力シート!R127)</f>
        <v/>
      </c>
      <c r="N84" s="644" t="str">
        <f>IF(基本情報入力シート!W127="","",基本情報入力シート!W127)</f>
        <v/>
      </c>
      <c r="O84" s="644" t="str">
        <f>IF(基本情報入力シート!X127="","",基本情報入力シート!X127)</f>
        <v/>
      </c>
      <c r="P84" s="645" t="str">
        <f>IF(基本情報入力シート!Y127="","",基本情報入力シート!Y127)</f>
        <v/>
      </c>
      <c r="Q84" s="646" t="str">
        <f>IF(基本情報入力シート!Z127="","",基本情報入力シート!Z127)</f>
        <v/>
      </c>
      <c r="R84" s="647" t="str">
        <f>IF(基本情報入力シート!AA127="","",基本情報入力シート!AA127)</f>
        <v/>
      </c>
      <c r="S84" s="134"/>
      <c r="T84" s="135"/>
      <c r="U84" s="648" t="str">
        <f>IFERROR(VLOOKUP(P84,【参考】数式用!$A$5:$I$28,MATCH(T84,【参考】数式用!$H$4:$I$4,0)+7,0),"")</f>
        <v/>
      </c>
      <c r="V84" s="137"/>
      <c r="W84" s="317" t="s">
        <v>121</v>
      </c>
      <c r="X84" s="138"/>
      <c r="Y84" s="318" t="s">
        <v>122</v>
      </c>
      <c r="Z84" s="138"/>
      <c r="AA84" s="318" t="s">
        <v>123</v>
      </c>
      <c r="AB84" s="138"/>
      <c r="AC84" s="318" t="s">
        <v>122</v>
      </c>
      <c r="AD84" s="138"/>
      <c r="AE84" s="318" t="s">
        <v>124</v>
      </c>
      <c r="AF84" s="649" t="s">
        <v>125</v>
      </c>
      <c r="AG84" s="656" t="str">
        <f t="shared" si="9"/>
        <v/>
      </c>
      <c r="AH84" s="650" t="s">
        <v>47</v>
      </c>
      <c r="AI84" s="651" t="str">
        <f t="shared" si="8"/>
        <v/>
      </c>
      <c r="AJ84" s="239"/>
      <c r="AK84" s="652" t="str">
        <f t="shared" si="10"/>
        <v>○</v>
      </c>
      <c r="AL84" s="653" t="str">
        <f t="shared" si="11"/>
        <v/>
      </c>
      <c r="AM84" s="654"/>
      <c r="AN84" s="654"/>
      <c r="AO84" s="654"/>
      <c r="AP84" s="654"/>
      <c r="AQ84" s="654"/>
      <c r="AR84" s="654"/>
      <c r="AS84" s="654"/>
      <c r="AT84" s="654"/>
      <c r="AU84" s="655"/>
    </row>
    <row r="85" spans="1:47" ht="33" customHeight="1" thickBot="1" x14ac:dyDescent="0.2">
      <c r="A85" s="644">
        <f t="shared" si="2"/>
        <v>75</v>
      </c>
      <c r="B85" s="1233" t="str">
        <f>IF(基本情報入力シート!C128="","",基本情報入力シート!C128)</f>
        <v/>
      </c>
      <c r="C85" s="1234"/>
      <c r="D85" s="1234"/>
      <c r="E85" s="1234"/>
      <c r="F85" s="1234"/>
      <c r="G85" s="1234"/>
      <c r="H85" s="1234"/>
      <c r="I85" s="1234"/>
      <c r="J85" s="1234"/>
      <c r="K85" s="1235"/>
      <c r="L85" s="644" t="str">
        <f>IF(基本情報入力シート!M128="","",基本情報入力シート!M128)</f>
        <v/>
      </c>
      <c r="M85" s="644" t="str">
        <f>IF(基本情報入力シート!R128="","",基本情報入力シート!R128)</f>
        <v/>
      </c>
      <c r="N85" s="644" t="str">
        <f>IF(基本情報入力シート!W128="","",基本情報入力シート!W128)</f>
        <v/>
      </c>
      <c r="O85" s="644" t="str">
        <f>IF(基本情報入力シート!X128="","",基本情報入力シート!X128)</f>
        <v/>
      </c>
      <c r="P85" s="645" t="str">
        <f>IF(基本情報入力シート!Y128="","",基本情報入力シート!Y128)</f>
        <v/>
      </c>
      <c r="Q85" s="646" t="str">
        <f>IF(基本情報入力シート!Z128="","",基本情報入力シート!Z128)</f>
        <v/>
      </c>
      <c r="R85" s="647" t="str">
        <f>IF(基本情報入力シート!AA128="","",基本情報入力シート!AA128)</f>
        <v/>
      </c>
      <c r="S85" s="134"/>
      <c r="T85" s="135"/>
      <c r="U85" s="648" t="str">
        <f>IFERROR(VLOOKUP(P85,【参考】数式用!$A$5:$I$28,MATCH(T85,【参考】数式用!$H$4:$I$4,0)+7,0),"")</f>
        <v/>
      </c>
      <c r="V85" s="137"/>
      <c r="W85" s="317" t="s">
        <v>121</v>
      </c>
      <c r="X85" s="138"/>
      <c r="Y85" s="318" t="s">
        <v>122</v>
      </c>
      <c r="Z85" s="138"/>
      <c r="AA85" s="318" t="s">
        <v>123</v>
      </c>
      <c r="AB85" s="138"/>
      <c r="AC85" s="318" t="s">
        <v>122</v>
      </c>
      <c r="AD85" s="138"/>
      <c r="AE85" s="318" t="s">
        <v>124</v>
      </c>
      <c r="AF85" s="649" t="s">
        <v>125</v>
      </c>
      <c r="AG85" s="656" t="str">
        <f t="shared" si="9"/>
        <v/>
      </c>
      <c r="AH85" s="650" t="s">
        <v>47</v>
      </c>
      <c r="AI85" s="651" t="str">
        <f t="shared" si="8"/>
        <v/>
      </c>
      <c r="AJ85" s="239"/>
      <c r="AK85" s="652" t="str">
        <f t="shared" si="10"/>
        <v>○</v>
      </c>
      <c r="AL85" s="653" t="str">
        <f t="shared" si="11"/>
        <v/>
      </c>
      <c r="AM85" s="654"/>
      <c r="AN85" s="654"/>
      <c r="AO85" s="654"/>
      <c r="AP85" s="654"/>
      <c r="AQ85" s="654"/>
      <c r="AR85" s="654"/>
      <c r="AS85" s="654"/>
      <c r="AT85" s="654"/>
      <c r="AU85" s="655"/>
    </row>
    <row r="86" spans="1:47" ht="33" customHeight="1" thickBot="1" x14ac:dyDescent="0.2">
      <c r="A86" s="644">
        <f t="shared" si="2"/>
        <v>76</v>
      </c>
      <c r="B86" s="1233" t="str">
        <f>IF(基本情報入力シート!C129="","",基本情報入力シート!C129)</f>
        <v/>
      </c>
      <c r="C86" s="1234"/>
      <c r="D86" s="1234"/>
      <c r="E86" s="1234"/>
      <c r="F86" s="1234"/>
      <c r="G86" s="1234"/>
      <c r="H86" s="1234"/>
      <c r="I86" s="1234"/>
      <c r="J86" s="1234"/>
      <c r="K86" s="1235"/>
      <c r="L86" s="644" t="str">
        <f>IF(基本情報入力シート!M129="","",基本情報入力シート!M129)</f>
        <v/>
      </c>
      <c r="M86" s="644" t="str">
        <f>IF(基本情報入力シート!R129="","",基本情報入力シート!R129)</f>
        <v/>
      </c>
      <c r="N86" s="644" t="str">
        <f>IF(基本情報入力シート!W129="","",基本情報入力シート!W129)</f>
        <v/>
      </c>
      <c r="O86" s="644" t="str">
        <f>IF(基本情報入力シート!X129="","",基本情報入力シート!X129)</f>
        <v/>
      </c>
      <c r="P86" s="645" t="str">
        <f>IF(基本情報入力シート!Y129="","",基本情報入力シート!Y129)</f>
        <v/>
      </c>
      <c r="Q86" s="646" t="str">
        <f>IF(基本情報入力シート!Z129="","",基本情報入力シート!Z129)</f>
        <v/>
      </c>
      <c r="R86" s="647" t="str">
        <f>IF(基本情報入力シート!AA129="","",基本情報入力シート!AA129)</f>
        <v/>
      </c>
      <c r="S86" s="134"/>
      <c r="T86" s="135"/>
      <c r="U86" s="648" t="str">
        <f>IFERROR(VLOOKUP(P86,【参考】数式用!$A$5:$I$28,MATCH(T86,【参考】数式用!$H$4:$I$4,0)+7,0),"")</f>
        <v/>
      </c>
      <c r="V86" s="137"/>
      <c r="W86" s="317" t="s">
        <v>121</v>
      </c>
      <c r="X86" s="138"/>
      <c r="Y86" s="318" t="s">
        <v>122</v>
      </c>
      <c r="Z86" s="138"/>
      <c r="AA86" s="318" t="s">
        <v>123</v>
      </c>
      <c r="AB86" s="138"/>
      <c r="AC86" s="318" t="s">
        <v>122</v>
      </c>
      <c r="AD86" s="138"/>
      <c r="AE86" s="318" t="s">
        <v>124</v>
      </c>
      <c r="AF86" s="649" t="s">
        <v>125</v>
      </c>
      <c r="AG86" s="656" t="str">
        <f t="shared" si="9"/>
        <v/>
      </c>
      <c r="AH86" s="650" t="s">
        <v>47</v>
      </c>
      <c r="AI86" s="651" t="str">
        <f t="shared" si="8"/>
        <v/>
      </c>
      <c r="AJ86" s="239"/>
      <c r="AK86" s="652" t="str">
        <f t="shared" si="10"/>
        <v>○</v>
      </c>
      <c r="AL86" s="653" t="str">
        <f t="shared" si="11"/>
        <v/>
      </c>
      <c r="AM86" s="654"/>
      <c r="AN86" s="654"/>
      <c r="AO86" s="654"/>
      <c r="AP86" s="654"/>
      <c r="AQ86" s="654"/>
      <c r="AR86" s="654"/>
      <c r="AS86" s="654"/>
      <c r="AT86" s="654"/>
      <c r="AU86" s="655"/>
    </row>
    <row r="87" spans="1:47" ht="33" customHeight="1" thickBot="1" x14ac:dyDescent="0.2">
      <c r="A87" s="644">
        <f t="shared" si="2"/>
        <v>77</v>
      </c>
      <c r="B87" s="1233" t="str">
        <f>IF(基本情報入力シート!C130="","",基本情報入力シート!C130)</f>
        <v/>
      </c>
      <c r="C87" s="1234"/>
      <c r="D87" s="1234"/>
      <c r="E87" s="1234"/>
      <c r="F87" s="1234"/>
      <c r="G87" s="1234"/>
      <c r="H87" s="1234"/>
      <c r="I87" s="1234"/>
      <c r="J87" s="1234"/>
      <c r="K87" s="1235"/>
      <c r="L87" s="644" t="str">
        <f>IF(基本情報入力シート!M130="","",基本情報入力シート!M130)</f>
        <v/>
      </c>
      <c r="M87" s="644" t="str">
        <f>IF(基本情報入力シート!R130="","",基本情報入力シート!R130)</f>
        <v/>
      </c>
      <c r="N87" s="644" t="str">
        <f>IF(基本情報入力シート!W130="","",基本情報入力シート!W130)</f>
        <v/>
      </c>
      <c r="O87" s="644" t="str">
        <f>IF(基本情報入力シート!X130="","",基本情報入力シート!X130)</f>
        <v/>
      </c>
      <c r="P87" s="645" t="str">
        <f>IF(基本情報入力シート!Y130="","",基本情報入力シート!Y130)</f>
        <v/>
      </c>
      <c r="Q87" s="646" t="str">
        <f>IF(基本情報入力シート!Z130="","",基本情報入力シート!Z130)</f>
        <v/>
      </c>
      <c r="R87" s="647" t="str">
        <f>IF(基本情報入力シート!AA130="","",基本情報入力シート!AA130)</f>
        <v/>
      </c>
      <c r="S87" s="134"/>
      <c r="T87" s="135"/>
      <c r="U87" s="648" t="str">
        <f>IFERROR(VLOOKUP(P87,【参考】数式用!$A$5:$I$28,MATCH(T87,【参考】数式用!$H$4:$I$4,0)+7,0),"")</f>
        <v/>
      </c>
      <c r="V87" s="137"/>
      <c r="W87" s="317" t="s">
        <v>121</v>
      </c>
      <c r="X87" s="138"/>
      <c r="Y87" s="318" t="s">
        <v>122</v>
      </c>
      <c r="Z87" s="138"/>
      <c r="AA87" s="318" t="s">
        <v>123</v>
      </c>
      <c r="AB87" s="138"/>
      <c r="AC87" s="318" t="s">
        <v>122</v>
      </c>
      <c r="AD87" s="138"/>
      <c r="AE87" s="318" t="s">
        <v>124</v>
      </c>
      <c r="AF87" s="649" t="s">
        <v>125</v>
      </c>
      <c r="AG87" s="656" t="str">
        <f t="shared" si="9"/>
        <v/>
      </c>
      <c r="AH87" s="650" t="s">
        <v>47</v>
      </c>
      <c r="AI87" s="651" t="str">
        <f t="shared" si="8"/>
        <v/>
      </c>
      <c r="AJ87" s="239"/>
      <c r="AK87" s="652" t="str">
        <f t="shared" si="10"/>
        <v>○</v>
      </c>
      <c r="AL87" s="653" t="str">
        <f t="shared" si="11"/>
        <v/>
      </c>
      <c r="AM87" s="654"/>
      <c r="AN87" s="654"/>
      <c r="AO87" s="654"/>
      <c r="AP87" s="654"/>
      <c r="AQ87" s="654"/>
      <c r="AR87" s="654"/>
      <c r="AS87" s="654"/>
      <c r="AT87" s="654"/>
      <c r="AU87" s="655"/>
    </row>
    <row r="88" spans="1:47" ht="33" customHeight="1" thickBot="1" x14ac:dyDescent="0.2">
      <c r="A88" s="644">
        <f t="shared" si="2"/>
        <v>78</v>
      </c>
      <c r="B88" s="1233" t="str">
        <f>IF(基本情報入力シート!C131="","",基本情報入力シート!C131)</f>
        <v/>
      </c>
      <c r="C88" s="1234"/>
      <c r="D88" s="1234"/>
      <c r="E88" s="1234"/>
      <c r="F88" s="1234"/>
      <c r="G88" s="1234"/>
      <c r="H88" s="1234"/>
      <c r="I88" s="1234"/>
      <c r="J88" s="1234"/>
      <c r="K88" s="1235"/>
      <c r="L88" s="644" t="str">
        <f>IF(基本情報入力シート!M131="","",基本情報入力シート!M131)</f>
        <v/>
      </c>
      <c r="M88" s="644" t="str">
        <f>IF(基本情報入力シート!R131="","",基本情報入力シート!R131)</f>
        <v/>
      </c>
      <c r="N88" s="644" t="str">
        <f>IF(基本情報入力シート!W131="","",基本情報入力シート!W131)</f>
        <v/>
      </c>
      <c r="O88" s="644" t="str">
        <f>IF(基本情報入力シート!X131="","",基本情報入力シート!X131)</f>
        <v/>
      </c>
      <c r="P88" s="645" t="str">
        <f>IF(基本情報入力シート!Y131="","",基本情報入力シート!Y131)</f>
        <v/>
      </c>
      <c r="Q88" s="646" t="str">
        <f>IF(基本情報入力シート!Z131="","",基本情報入力シート!Z131)</f>
        <v/>
      </c>
      <c r="R88" s="647" t="str">
        <f>IF(基本情報入力シート!AA131="","",基本情報入力シート!AA131)</f>
        <v/>
      </c>
      <c r="S88" s="134"/>
      <c r="T88" s="135"/>
      <c r="U88" s="648" t="str">
        <f>IFERROR(VLOOKUP(P88,【参考】数式用!$A$5:$I$28,MATCH(T88,【参考】数式用!$H$4:$I$4,0)+7,0),"")</f>
        <v/>
      </c>
      <c r="V88" s="137"/>
      <c r="W88" s="317" t="s">
        <v>121</v>
      </c>
      <c r="X88" s="138"/>
      <c r="Y88" s="318" t="s">
        <v>122</v>
      </c>
      <c r="Z88" s="138"/>
      <c r="AA88" s="318" t="s">
        <v>123</v>
      </c>
      <c r="AB88" s="138"/>
      <c r="AC88" s="318" t="s">
        <v>122</v>
      </c>
      <c r="AD88" s="138"/>
      <c r="AE88" s="318" t="s">
        <v>124</v>
      </c>
      <c r="AF88" s="649" t="s">
        <v>125</v>
      </c>
      <c r="AG88" s="656" t="str">
        <f t="shared" si="9"/>
        <v/>
      </c>
      <c r="AH88" s="650" t="s">
        <v>47</v>
      </c>
      <c r="AI88" s="651" t="str">
        <f t="shared" si="8"/>
        <v/>
      </c>
      <c r="AJ88" s="239"/>
      <c r="AK88" s="652" t="str">
        <f t="shared" si="10"/>
        <v>○</v>
      </c>
      <c r="AL88" s="653" t="str">
        <f t="shared" si="11"/>
        <v/>
      </c>
      <c r="AM88" s="654"/>
      <c r="AN88" s="654"/>
      <c r="AO88" s="654"/>
      <c r="AP88" s="654"/>
      <c r="AQ88" s="654"/>
      <c r="AR88" s="654"/>
      <c r="AS88" s="654"/>
      <c r="AT88" s="654"/>
      <c r="AU88" s="655"/>
    </row>
    <row r="89" spans="1:47" ht="33" customHeight="1" thickBot="1" x14ac:dyDescent="0.2">
      <c r="A89" s="644">
        <f t="shared" si="2"/>
        <v>79</v>
      </c>
      <c r="B89" s="1233" t="str">
        <f>IF(基本情報入力シート!C132="","",基本情報入力シート!C132)</f>
        <v/>
      </c>
      <c r="C89" s="1234"/>
      <c r="D89" s="1234"/>
      <c r="E89" s="1234"/>
      <c r="F89" s="1234"/>
      <c r="G89" s="1234"/>
      <c r="H89" s="1234"/>
      <c r="I89" s="1234"/>
      <c r="J89" s="1234"/>
      <c r="K89" s="1235"/>
      <c r="L89" s="644" t="str">
        <f>IF(基本情報入力シート!M132="","",基本情報入力シート!M132)</f>
        <v/>
      </c>
      <c r="M89" s="644" t="str">
        <f>IF(基本情報入力シート!R132="","",基本情報入力シート!R132)</f>
        <v/>
      </c>
      <c r="N89" s="644" t="str">
        <f>IF(基本情報入力シート!W132="","",基本情報入力シート!W132)</f>
        <v/>
      </c>
      <c r="O89" s="644" t="str">
        <f>IF(基本情報入力シート!X132="","",基本情報入力シート!X132)</f>
        <v/>
      </c>
      <c r="P89" s="645" t="str">
        <f>IF(基本情報入力シート!Y132="","",基本情報入力シート!Y132)</f>
        <v/>
      </c>
      <c r="Q89" s="646" t="str">
        <f>IF(基本情報入力シート!Z132="","",基本情報入力シート!Z132)</f>
        <v/>
      </c>
      <c r="R89" s="647" t="str">
        <f>IF(基本情報入力シート!AA132="","",基本情報入力シート!AA132)</f>
        <v/>
      </c>
      <c r="S89" s="134"/>
      <c r="T89" s="135"/>
      <c r="U89" s="648" t="str">
        <f>IFERROR(VLOOKUP(P89,【参考】数式用!$A$5:$I$28,MATCH(T89,【参考】数式用!$H$4:$I$4,0)+7,0),"")</f>
        <v/>
      </c>
      <c r="V89" s="137"/>
      <c r="W89" s="317" t="s">
        <v>121</v>
      </c>
      <c r="X89" s="138"/>
      <c r="Y89" s="318" t="s">
        <v>122</v>
      </c>
      <c r="Z89" s="138"/>
      <c r="AA89" s="318" t="s">
        <v>123</v>
      </c>
      <c r="AB89" s="138"/>
      <c r="AC89" s="318" t="s">
        <v>122</v>
      </c>
      <c r="AD89" s="138"/>
      <c r="AE89" s="318" t="s">
        <v>124</v>
      </c>
      <c r="AF89" s="649" t="s">
        <v>125</v>
      </c>
      <c r="AG89" s="656" t="str">
        <f t="shared" si="9"/>
        <v/>
      </c>
      <c r="AH89" s="650" t="s">
        <v>47</v>
      </c>
      <c r="AI89" s="651" t="str">
        <f t="shared" si="8"/>
        <v/>
      </c>
      <c r="AJ89" s="239"/>
      <c r="AK89" s="652" t="str">
        <f t="shared" si="10"/>
        <v>○</v>
      </c>
      <c r="AL89" s="653" t="str">
        <f t="shared" si="11"/>
        <v/>
      </c>
      <c r="AM89" s="654"/>
      <c r="AN89" s="654"/>
      <c r="AO89" s="654"/>
      <c r="AP89" s="654"/>
      <c r="AQ89" s="654"/>
      <c r="AR89" s="654"/>
      <c r="AS89" s="654"/>
      <c r="AT89" s="654"/>
      <c r="AU89" s="655"/>
    </row>
    <row r="90" spans="1:47" ht="33" customHeight="1" thickBot="1" x14ac:dyDescent="0.2">
      <c r="A90" s="644">
        <f t="shared" si="2"/>
        <v>80</v>
      </c>
      <c r="B90" s="1233" t="str">
        <f>IF(基本情報入力シート!C133="","",基本情報入力シート!C133)</f>
        <v/>
      </c>
      <c r="C90" s="1234"/>
      <c r="D90" s="1234"/>
      <c r="E90" s="1234"/>
      <c r="F90" s="1234"/>
      <c r="G90" s="1234"/>
      <c r="H90" s="1234"/>
      <c r="I90" s="1234"/>
      <c r="J90" s="1234"/>
      <c r="K90" s="1235"/>
      <c r="L90" s="644" t="str">
        <f>IF(基本情報入力シート!M133="","",基本情報入力シート!M133)</f>
        <v/>
      </c>
      <c r="M90" s="644" t="str">
        <f>IF(基本情報入力シート!R133="","",基本情報入力シート!R133)</f>
        <v/>
      </c>
      <c r="N90" s="644" t="str">
        <f>IF(基本情報入力シート!W133="","",基本情報入力シート!W133)</f>
        <v/>
      </c>
      <c r="O90" s="644" t="str">
        <f>IF(基本情報入力シート!X133="","",基本情報入力シート!X133)</f>
        <v/>
      </c>
      <c r="P90" s="645" t="str">
        <f>IF(基本情報入力シート!Y133="","",基本情報入力シート!Y133)</f>
        <v/>
      </c>
      <c r="Q90" s="646" t="str">
        <f>IF(基本情報入力シート!Z133="","",基本情報入力シート!Z133)</f>
        <v/>
      </c>
      <c r="R90" s="647" t="str">
        <f>IF(基本情報入力シート!AA133="","",基本情報入力シート!AA133)</f>
        <v/>
      </c>
      <c r="S90" s="134"/>
      <c r="T90" s="135"/>
      <c r="U90" s="648" t="str">
        <f>IFERROR(VLOOKUP(P90,【参考】数式用!$A$5:$I$28,MATCH(T90,【参考】数式用!$H$4:$I$4,0)+7,0),"")</f>
        <v/>
      </c>
      <c r="V90" s="137"/>
      <c r="W90" s="317" t="s">
        <v>121</v>
      </c>
      <c r="X90" s="138"/>
      <c r="Y90" s="318" t="s">
        <v>122</v>
      </c>
      <c r="Z90" s="138"/>
      <c r="AA90" s="318" t="s">
        <v>123</v>
      </c>
      <c r="AB90" s="138"/>
      <c r="AC90" s="318" t="s">
        <v>122</v>
      </c>
      <c r="AD90" s="138"/>
      <c r="AE90" s="318" t="s">
        <v>124</v>
      </c>
      <c r="AF90" s="649" t="s">
        <v>125</v>
      </c>
      <c r="AG90" s="656" t="str">
        <f t="shared" si="9"/>
        <v/>
      </c>
      <c r="AH90" s="650" t="s">
        <v>47</v>
      </c>
      <c r="AI90" s="651" t="str">
        <f t="shared" si="8"/>
        <v/>
      </c>
      <c r="AJ90" s="239"/>
      <c r="AK90" s="652" t="str">
        <f t="shared" si="10"/>
        <v>○</v>
      </c>
      <c r="AL90" s="653" t="str">
        <f t="shared" si="11"/>
        <v/>
      </c>
      <c r="AM90" s="654"/>
      <c r="AN90" s="654"/>
      <c r="AO90" s="654"/>
      <c r="AP90" s="654"/>
      <c r="AQ90" s="654"/>
      <c r="AR90" s="654"/>
      <c r="AS90" s="654"/>
      <c r="AT90" s="654"/>
      <c r="AU90" s="655"/>
    </row>
    <row r="91" spans="1:47" ht="33" customHeight="1" thickBot="1" x14ac:dyDescent="0.2">
      <c r="A91" s="644">
        <f t="shared" si="2"/>
        <v>81</v>
      </c>
      <c r="B91" s="1233" t="str">
        <f>IF(基本情報入力シート!C134="","",基本情報入力シート!C134)</f>
        <v/>
      </c>
      <c r="C91" s="1234"/>
      <c r="D91" s="1234"/>
      <c r="E91" s="1234"/>
      <c r="F91" s="1234"/>
      <c r="G91" s="1234"/>
      <c r="H91" s="1234"/>
      <c r="I91" s="1234"/>
      <c r="J91" s="1234"/>
      <c r="K91" s="1235"/>
      <c r="L91" s="644" t="str">
        <f>IF(基本情報入力シート!M134="","",基本情報入力シート!M134)</f>
        <v/>
      </c>
      <c r="M91" s="644" t="str">
        <f>IF(基本情報入力シート!R134="","",基本情報入力シート!R134)</f>
        <v/>
      </c>
      <c r="N91" s="644" t="str">
        <f>IF(基本情報入力シート!W134="","",基本情報入力シート!W134)</f>
        <v/>
      </c>
      <c r="O91" s="644" t="str">
        <f>IF(基本情報入力シート!X134="","",基本情報入力シート!X134)</f>
        <v/>
      </c>
      <c r="P91" s="645" t="str">
        <f>IF(基本情報入力シート!Y134="","",基本情報入力シート!Y134)</f>
        <v/>
      </c>
      <c r="Q91" s="646" t="str">
        <f>IF(基本情報入力シート!Z134="","",基本情報入力シート!Z134)</f>
        <v/>
      </c>
      <c r="R91" s="647" t="str">
        <f>IF(基本情報入力シート!AA134="","",基本情報入力シート!AA134)</f>
        <v/>
      </c>
      <c r="S91" s="134"/>
      <c r="T91" s="135"/>
      <c r="U91" s="648" t="str">
        <f>IFERROR(VLOOKUP(P91,【参考】数式用!$A$5:$I$28,MATCH(T91,【参考】数式用!$H$4:$I$4,0)+7,0),"")</f>
        <v/>
      </c>
      <c r="V91" s="137"/>
      <c r="W91" s="317" t="s">
        <v>121</v>
      </c>
      <c r="X91" s="138"/>
      <c r="Y91" s="318" t="s">
        <v>122</v>
      </c>
      <c r="Z91" s="138"/>
      <c r="AA91" s="318" t="s">
        <v>123</v>
      </c>
      <c r="AB91" s="138"/>
      <c r="AC91" s="318" t="s">
        <v>122</v>
      </c>
      <c r="AD91" s="138"/>
      <c r="AE91" s="318" t="s">
        <v>124</v>
      </c>
      <c r="AF91" s="649" t="s">
        <v>125</v>
      </c>
      <c r="AG91" s="656" t="str">
        <f t="shared" si="9"/>
        <v/>
      </c>
      <c r="AH91" s="650" t="s">
        <v>47</v>
      </c>
      <c r="AI91" s="651" t="str">
        <f t="shared" si="8"/>
        <v/>
      </c>
      <c r="AJ91" s="239"/>
      <c r="AK91" s="652" t="str">
        <f t="shared" si="10"/>
        <v>○</v>
      </c>
      <c r="AL91" s="653" t="str">
        <f t="shared" si="11"/>
        <v/>
      </c>
      <c r="AM91" s="654"/>
      <c r="AN91" s="654"/>
      <c r="AO91" s="654"/>
      <c r="AP91" s="654"/>
      <c r="AQ91" s="654"/>
      <c r="AR91" s="654"/>
      <c r="AS91" s="654"/>
      <c r="AT91" s="654"/>
      <c r="AU91" s="655"/>
    </row>
    <row r="92" spans="1:47" ht="33" customHeight="1" thickBot="1" x14ac:dyDescent="0.2">
      <c r="A92" s="644">
        <f t="shared" si="2"/>
        <v>82</v>
      </c>
      <c r="B92" s="1233" t="str">
        <f>IF(基本情報入力シート!C135="","",基本情報入力シート!C135)</f>
        <v/>
      </c>
      <c r="C92" s="1234"/>
      <c r="D92" s="1234"/>
      <c r="E92" s="1234"/>
      <c r="F92" s="1234"/>
      <c r="G92" s="1234"/>
      <c r="H92" s="1234"/>
      <c r="I92" s="1234"/>
      <c r="J92" s="1234"/>
      <c r="K92" s="1235"/>
      <c r="L92" s="644" t="str">
        <f>IF(基本情報入力シート!M135="","",基本情報入力シート!M135)</f>
        <v/>
      </c>
      <c r="M92" s="644" t="str">
        <f>IF(基本情報入力シート!R135="","",基本情報入力シート!R135)</f>
        <v/>
      </c>
      <c r="N92" s="644" t="str">
        <f>IF(基本情報入力シート!W135="","",基本情報入力シート!W135)</f>
        <v/>
      </c>
      <c r="O92" s="644" t="str">
        <f>IF(基本情報入力シート!X135="","",基本情報入力シート!X135)</f>
        <v/>
      </c>
      <c r="P92" s="645" t="str">
        <f>IF(基本情報入力シート!Y135="","",基本情報入力シート!Y135)</f>
        <v/>
      </c>
      <c r="Q92" s="646" t="str">
        <f>IF(基本情報入力シート!Z135="","",基本情報入力シート!Z135)</f>
        <v/>
      </c>
      <c r="R92" s="647" t="str">
        <f>IF(基本情報入力シート!AA135="","",基本情報入力シート!AA135)</f>
        <v/>
      </c>
      <c r="S92" s="134"/>
      <c r="T92" s="135"/>
      <c r="U92" s="648" t="str">
        <f>IFERROR(VLOOKUP(P92,【参考】数式用!$A$5:$I$28,MATCH(T92,【参考】数式用!$H$4:$I$4,0)+7,0),"")</f>
        <v/>
      </c>
      <c r="V92" s="137"/>
      <c r="W92" s="317" t="s">
        <v>121</v>
      </c>
      <c r="X92" s="138"/>
      <c r="Y92" s="318" t="s">
        <v>122</v>
      </c>
      <c r="Z92" s="138"/>
      <c r="AA92" s="318" t="s">
        <v>123</v>
      </c>
      <c r="AB92" s="138"/>
      <c r="AC92" s="318" t="s">
        <v>122</v>
      </c>
      <c r="AD92" s="138"/>
      <c r="AE92" s="318" t="s">
        <v>124</v>
      </c>
      <c r="AF92" s="649" t="s">
        <v>125</v>
      </c>
      <c r="AG92" s="656" t="str">
        <f t="shared" si="9"/>
        <v/>
      </c>
      <c r="AH92" s="650" t="s">
        <v>47</v>
      </c>
      <c r="AI92" s="651" t="str">
        <f t="shared" si="8"/>
        <v/>
      </c>
      <c r="AJ92" s="239"/>
      <c r="AK92" s="652" t="str">
        <f t="shared" si="10"/>
        <v>○</v>
      </c>
      <c r="AL92" s="653" t="str">
        <f t="shared" si="11"/>
        <v/>
      </c>
      <c r="AM92" s="654"/>
      <c r="AN92" s="654"/>
      <c r="AO92" s="654"/>
      <c r="AP92" s="654"/>
      <c r="AQ92" s="654"/>
      <c r="AR92" s="654"/>
      <c r="AS92" s="654"/>
      <c r="AT92" s="654"/>
      <c r="AU92" s="655"/>
    </row>
    <row r="93" spans="1:47" ht="33" customHeight="1" thickBot="1" x14ac:dyDescent="0.2">
      <c r="A93" s="644">
        <f t="shared" si="2"/>
        <v>83</v>
      </c>
      <c r="B93" s="1233" t="str">
        <f>IF(基本情報入力シート!C136="","",基本情報入力シート!C136)</f>
        <v/>
      </c>
      <c r="C93" s="1234"/>
      <c r="D93" s="1234"/>
      <c r="E93" s="1234"/>
      <c r="F93" s="1234"/>
      <c r="G93" s="1234"/>
      <c r="H93" s="1234"/>
      <c r="I93" s="1234"/>
      <c r="J93" s="1234"/>
      <c r="K93" s="1235"/>
      <c r="L93" s="644" t="str">
        <f>IF(基本情報入力シート!M136="","",基本情報入力シート!M136)</f>
        <v/>
      </c>
      <c r="M93" s="644" t="str">
        <f>IF(基本情報入力シート!R136="","",基本情報入力シート!R136)</f>
        <v/>
      </c>
      <c r="N93" s="644" t="str">
        <f>IF(基本情報入力シート!W136="","",基本情報入力シート!W136)</f>
        <v/>
      </c>
      <c r="O93" s="644" t="str">
        <f>IF(基本情報入力シート!X136="","",基本情報入力シート!X136)</f>
        <v/>
      </c>
      <c r="P93" s="645" t="str">
        <f>IF(基本情報入力シート!Y136="","",基本情報入力シート!Y136)</f>
        <v/>
      </c>
      <c r="Q93" s="646" t="str">
        <f>IF(基本情報入力シート!Z136="","",基本情報入力シート!Z136)</f>
        <v/>
      </c>
      <c r="R93" s="647" t="str">
        <f>IF(基本情報入力シート!AA136="","",基本情報入力シート!AA136)</f>
        <v/>
      </c>
      <c r="S93" s="134"/>
      <c r="T93" s="135"/>
      <c r="U93" s="648" t="str">
        <f>IFERROR(VLOOKUP(P93,【参考】数式用!$A$5:$I$28,MATCH(T93,【参考】数式用!$H$4:$I$4,0)+7,0),"")</f>
        <v/>
      </c>
      <c r="V93" s="137"/>
      <c r="W93" s="317" t="s">
        <v>121</v>
      </c>
      <c r="X93" s="138"/>
      <c r="Y93" s="318" t="s">
        <v>122</v>
      </c>
      <c r="Z93" s="138"/>
      <c r="AA93" s="318" t="s">
        <v>123</v>
      </c>
      <c r="AB93" s="138"/>
      <c r="AC93" s="318" t="s">
        <v>122</v>
      </c>
      <c r="AD93" s="138"/>
      <c r="AE93" s="318" t="s">
        <v>124</v>
      </c>
      <c r="AF93" s="649" t="s">
        <v>125</v>
      </c>
      <c r="AG93" s="656" t="str">
        <f t="shared" si="9"/>
        <v/>
      </c>
      <c r="AH93" s="650" t="s">
        <v>47</v>
      </c>
      <c r="AI93" s="651" t="str">
        <f t="shared" si="8"/>
        <v/>
      </c>
      <c r="AJ93" s="239"/>
      <c r="AK93" s="652" t="str">
        <f t="shared" si="10"/>
        <v>○</v>
      </c>
      <c r="AL93" s="653" t="str">
        <f t="shared" si="11"/>
        <v/>
      </c>
      <c r="AM93" s="654"/>
      <c r="AN93" s="654"/>
      <c r="AO93" s="654"/>
      <c r="AP93" s="654"/>
      <c r="AQ93" s="654"/>
      <c r="AR93" s="654"/>
      <c r="AS93" s="654"/>
      <c r="AT93" s="654"/>
      <c r="AU93" s="655"/>
    </row>
    <row r="94" spans="1:47" ht="33" customHeight="1" thickBot="1" x14ac:dyDescent="0.2">
      <c r="A94" s="644">
        <f t="shared" si="2"/>
        <v>84</v>
      </c>
      <c r="B94" s="1233" t="str">
        <f>IF(基本情報入力シート!C137="","",基本情報入力シート!C137)</f>
        <v/>
      </c>
      <c r="C94" s="1234"/>
      <c r="D94" s="1234"/>
      <c r="E94" s="1234"/>
      <c r="F94" s="1234"/>
      <c r="G94" s="1234"/>
      <c r="H94" s="1234"/>
      <c r="I94" s="1234"/>
      <c r="J94" s="1234"/>
      <c r="K94" s="1235"/>
      <c r="L94" s="644" t="str">
        <f>IF(基本情報入力シート!M137="","",基本情報入力シート!M137)</f>
        <v/>
      </c>
      <c r="M94" s="644" t="str">
        <f>IF(基本情報入力シート!R137="","",基本情報入力シート!R137)</f>
        <v/>
      </c>
      <c r="N94" s="644" t="str">
        <f>IF(基本情報入力シート!W137="","",基本情報入力シート!W137)</f>
        <v/>
      </c>
      <c r="O94" s="644" t="str">
        <f>IF(基本情報入力シート!X137="","",基本情報入力シート!X137)</f>
        <v/>
      </c>
      <c r="P94" s="645" t="str">
        <f>IF(基本情報入力シート!Y137="","",基本情報入力シート!Y137)</f>
        <v/>
      </c>
      <c r="Q94" s="646" t="str">
        <f>IF(基本情報入力シート!Z137="","",基本情報入力シート!Z137)</f>
        <v/>
      </c>
      <c r="R94" s="647" t="str">
        <f>IF(基本情報入力シート!AA137="","",基本情報入力シート!AA137)</f>
        <v/>
      </c>
      <c r="S94" s="134"/>
      <c r="T94" s="135"/>
      <c r="U94" s="648" t="str">
        <f>IFERROR(VLOOKUP(P94,【参考】数式用!$A$5:$I$28,MATCH(T94,【参考】数式用!$H$4:$I$4,0)+7,0),"")</f>
        <v/>
      </c>
      <c r="V94" s="137"/>
      <c r="W94" s="317" t="s">
        <v>121</v>
      </c>
      <c r="X94" s="138"/>
      <c r="Y94" s="318" t="s">
        <v>122</v>
      </c>
      <c r="Z94" s="138"/>
      <c r="AA94" s="318" t="s">
        <v>123</v>
      </c>
      <c r="AB94" s="138"/>
      <c r="AC94" s="318" t="s">
        <v>122</v>
      </c>
      <c r="AD94" s="138"/>
      <c r="AE94" s="318" t="s">
        <v>124</v>
      </c>
      <c r="AF94" s="649" t="s">
        <v>125</v>
      </c>
      <c r="AG94" s="656" t="str">
        <f t="shared" si="9"/>
        <v/>
      </c>
      <c r="AH94" s="650" t="s">
        <v>47</v>
      </c>
      <c r="AI94" s="651" t="str">
        <f t="shared" si="8"/>
        <v/>
      </c>
      <c r="AJ94" s="239"/>
      <c r="AK94" s="652" t="str">
        <f t="shared" si="10"/>
        <v>○</v>
      </c>
      <c r="AL94" s="653" t="str">
        <f t="shared" si="11"/>
        <v/>
      </c>
      <c r="AM94" s="654"/>
      <c r="AN94" s="654"/>
      <c r="AO94" s="654"/>
      <c r="AP94" s="654"/>
      <c r="AQ94" s="654"/>
      <c r="AR94" s="654"/>
      <c r="AS94" s="654"/>
      <c r="AT94" s="654"/>
      <c r="AU94" s="655"/>
    </row>
    <row r="95" spans="1:47" ht="33" customHeight="1" thickBot="1" x14ac:dyDescent="0.2">
      <c r="A95" s="644">
        <f t="shared" si="2"/>
        <v>85</v>
      </c>
      <c r="B95" s="1233" t="str">
        <f>IF(基本情報入力シート!C138="","",基本情報入力シート!C138)</f>
        <v/>
      </c>
      <c r="C95" s="1234"/>
      <c r="D95" s="1234"/>
      <c r="E95" s="1234"/>
      <c r="F95" s="1234"/>
      <c r="G95" s="1234"/>
      <c r="H95" s="1234"/>
      <c r="I95" s="1234"/>
      <c r="J95" s="1234"/>
      <c r="K95" s="1235"/>
      <c r="L95" s="644" t="str">
        <f>IF(基本情報入力シート!M138="","",基本情報入力シート!M138)</f>
        <v/>
      </c>
      <c r="M95" s="644" t="str">
        <f>IF(基本情報入力シート!R138="","",基本情報入力シート!R138)</f>
        <v/>
      </c>
      <c r="N95" s="644" t="str">
        <f>IF(基本情報入力シート!W138="","",基本情報入力シート!W138)</f>
        <v/>
      </c>
      <c r="O95" s="644" t="str">
        <f>IF(基本情報入力シート!X138="","",基本情報入力シート!X138)</f>
        <v/>
      </c>
      <c r="P95" s="645" t="str">
        <f>IF(基本情報入力シート!Y138="","",基本情報入力シート!Y138)</f>
        <v/>
      </c>
      <c r="Q95" s="646" t="str">
        <f>IF(基本情報入力シート!Z138="","",基本情報入力シート!Z138)</f>
        <v/>
      </c>
      <c r="R95" s="647" t="str">
        <f>IF(基本情報入力シート!AA138="","",基本情報入力シート!AA138)</f>
        <v/>
      </c>
      <c r="S95" s="134"/>
      <c r="T95" s="135"/>
      <c r="U95" s="648" t="str">
        <f>IFERROR(VLOOKUP(P95,【参考】数式用!$A$5:$I$28,MATCH(T95,【参考】数式用!$H$4:$I$4,0)+7,0),"")</f>
        <v/>
      </c>
      <c r="V95" s="137"/>
      <c r="W95" s="317" t="s">
        <v>121</v>
      </c>
      <c r="X95" s="138"/>
      <c r="Y95" s="318" t="s">
        <v>122</v>
      </c>
      <c r="Z95" s="138"/>
      <c r="AA95" s="318" t="s">
        <v>123</v>
      </c>
      <c r="AB95" s="138"/>
      <c r="AC95" s="318" t="s">
        <v>122</v>
      </c>
      <c r="AD95" s="138"/>
      <c r="AE95" s="318" t="s">
        <v>124</v>
      </c>
      <c r="AF95" s="649" t="s">
        <v>125</v>
      </c>
      <c r="AG95" s="656" t="str">
        <f t="shared" si="9"/>
        <v/>
      </c>
      <c r="AH95" s="650" t="s">
        <v>47</v>
      </c>
      <c r="AI95" s="651" t="str">
        <f t="shared" si="8"/>
        <v/>
      </c>
      <c r="AJ95" s="239"/>
      <c r="AK95" s="652" t="str">
        <f t="shared" si="10"/>
        <v>○</v>
      </c>
      <c r="AL95" s="653" t="str">
        <f t="shared" si="11"/>
        <v/>
      </c>
      <c r="AM95" s="654"/>
      <c r="AN95" s="654"/>
      <c r="AO95" s="654"/>
      <c r="AP95" s="654"/>
      <c r="AQ95" s="654"/>
      <c r="AR95" s="654"/>
      <c r="AS95" s="654"/>
      <c r="AT95" s="654"/>
      <c r="AU95" s="655"/>
    </row>
    <row r="96" spans="1:47" ht="33" customHeight="1" thickBot="1" x14ac:dyDescent="0.2">
      <c r="A96" s="644">
        <f t="shared" si="2"/>
        <v>86</v>
      </c>
      <c r="B96" s="1233" t="str">
        <f>IF(基本情報入力シート!C139="","",基本情報入力シート!C139)</f>
        <v/>
      </c>
      <c r="C96" s="1234"/>
      <c r="D96" s="1234"/>
      <c r="E96" s="1234"/>
      <c r="F96" s="1234"/>
      <c r="G96" s="1234"/>
      <c r="H96" s="1234"/>
      <c r="I96" s="1234"/>
      <c r="J96" s="1234"/>
      <c r="K96" s="1235"/>
      <c r="L96" s="644" t="str">
        <f>IF(基本情報入力シート!M139="","",基本情報入力シート!M139)</f>
        <v/>
      </c>
      <c r="M96" s="644" t="str">
        <f>IF(基本情報入力シート!R139="","",基本情報入力シート!R139)</f>
        <v/>
      </c>
      <c r="N96" s="644" t="str">
        <f>IF(基本情報入力シート!W139="","",基本情報入力シート!W139)</f>
        <v/>
      </c>
      <c r="O96" s="644" t="str">
        <f>IF(基本情報入力シート!X139="","",基本情報入力シート!X139)</f>
        <v/>
      </c>
      <c r="P96" s="645" t="str">
        <f>IF(基本情報入力シート!Y139="","",基本情報入力シート!Y139)</f>
        <v/>
      </c>
      <c r="Q96" s="646" t="str">
        <f>IF(基本情報入力シート!Z139="","",基本情報入力シート!Z139)</f>
        <v/>
      </c>
      <c r="R96" s="647" t="str">
        <f>IF(基本情報入力シート!AA139="","",基本情報入力シート!AA139)</f>
        <v/>
      </c>
      <c r="S96" s="134"/>
      <c r="T96" s="135"/>
      <c r="U96" s="648" t="str">
        <f>IFERROR(VLOOKUP(P96,【参考】数式用!$A$5:$I$28,MATCH(T96,【参考】数式用!$H$4:$I$4,0)+7,0),"")</f>
        <v/>
      </c>
      <c r="V96" s="137"/>
      <c r="W96" s="317" t="s">
        <v>121</v>
      </c>
      <c r="X96" s="138"/>
      <c r="Y96" s="318" t="s">
        <v>122</v>
      </c>
      <c r="Z96" s="138"/>
      <c r="AA96" s="318" t="s">
        <v>123</v>
      </c>
      <c r="AB96" s="138"/>
      <c r="AC96" s="318" t="s">
        <v>122</v>
      </c>
      <c r="AD96" s="138"/>
      <c r="AE96" s="318" t="s">
        <v>124</v>
      </c>
      <c r="AF96" s="649" t="s">
        <v>125</v>
      </c>
      <c r="AG96" s="656" t="str">
        <f t="shared" si="9"/>
        <v/>
      </c>
      <c r="AH96" s="650" t="s">
        <v>47</v>
      </c>
      <c r="AI96" s="651" t="str">
        <f t="shared" si="8"/>
        <v/>
      </c>
      <c r="AJ96" s="239"/>
      <c r="AK96" s="652" t="str">
        <f t="shared" si="10"/>
        <v>○</v>
      </c>
      <c r="AL96" s="653" t="str">
        <f t="shared" si="11"/>
        <v/>
      </c>
      <c r="AM96" s="654"/>
      <c r="AN96" s="654"/>
      <c r="AO96" s="654"/>
      <c r="AP96" s="654"/>
      <c r="AQ96" s="654"/>
      <c r="AR96" s="654"/>
      <c r="AS96" s="654"/>
      <c r="AT96" s="654"/>
      <c r="AU96" s="655"/>
    </row>
    <row r="97" spans="1:47" ht="33" customHeight="1" thickBot="1" x14ac:dyDescent="0.2">
      <c r="A97" s="644">
        <f t="shared" si="2"/>
        <v>87</v>
      </c>
      <c r="B97" s="1233" t="str">
        <f>IF(基本情報入力シート!C140="","",基本情報入力シート!C140)</f>
        <v/>
      </c>
      <c r="C97" s="1234"/>
      <c r="D97" s="1234"/>
      <c r="E97" s="1234"/>
      <c r="F97" s="1234"/>
      <c r="G97" s="1234"/>
      <c r="H97" s="1234"/>
      <c r="I97" s="1234"/>
      <c r="J97" s="1234"/>
      <c r="K97" s="1235"/>
      <c r="L97" s="644" t="str">
        <f>IF(基本情報入力シート!M140="","",基本情報入力シート!M140)</f>
        <v/>
      </c>
      <c r="M97" s="644" t="str">
        <f>IF(基本情報入力シート!R140="","",基本情報入力シート!R140)</f>
        <v/>
      </c>
      <c r="N97" s="644" t="str">
        <f>IF(基本情報入力シート!W140="","",基本情報入力シート!W140)</f>
        <v/>
      </c>
      <c r="O97" s="644" t="str">
        <f>IF(基本情報入力シート!X140="","",基本情報入力シート!X140)</f>
        <v/>
      </c>
      <c r="P97" s="645" t="str">
        <f>IF(基本情報入力シート!Y140="","",基本情報入力シート!Y140)</f>
        <v/>
      </c>
      <c r="Q97" s="646" t="str">
        <f>IF(基本情報入力シート!Z140="","",基本情報入力シート!Z140)</f>
        <v/>
      </c>
      <c r="R97" s="647" t="str">
        <f>IF(基本情報入力シート!AA140="","",基本情報入力シート!AA140)</f>
        <v/>
      </c>
      <c r="S97" s="134"/>
      <c r="T97" s="135"/>
      <c r="U97" s="648" t="str">
        <f>IFERROR(VLOOKUP(P97,【参考】数式用!$A$5:$I$28,MATCH(T97,【参考】数式用!$H$4:$I$4,0)+7,0),"")</f>
        <v/>
      </c>
      <c r="V97" s="137"/>
      <c r="W97" s="317" t="s">
        <v>121</v>
      </c>
      <c r="X97" s="138"/>
      <c r="Y97" s="318" t="s">
        <v>122</v>
      </c>
      <c r="Z97" s="138"/>
      <c r="AA97" s="318" t="s">
        <v>123</v>
      </c>
      <c r="AB97" s="138"/>
      <c r="AC97" s="318" t="s">
        <v>122</v>
      </c>
      <c r="AD97" s="138"/>
      <c r="AE97" s="318" t="s">
        <v>124</v>
      </c>
      <c r="AF97" s="649" t="s">
        <v>125</v>
      </c>
      <c r="AG97" s="656" t="str">
        <f t="shared" si="9"/>
        <v/>
      </c>
      <c r="AH97" s="650" t="s">
        <v>47</v>
      </c>
      <c r="AI97" s="651" t="str">
        <f t="shared" si="8"/>
        <v/>
      </c>
      <c r="AJ97" s="239"/>
      <c r="AK97" s="652" t="str">
        <f t="shared" si="10"/>
        <v>○</v>
      </c>
      <c r="AL97" s="653" t="str">
        <f t="shared" si="11"/>
        <v/>
      </c>
      <c r="AM97" s="654"/>
      <c r="AN97" s="654"/>
      <c r="AO97" s="654"/>
      <c r="AP97" s="654"/>
      <c r="AQ97" s="654"/>
      <c r="AR97" s="654"/>
      <c r="AS97" s="654"/>
      <c r="AT97" s="654"/>
      <c r="AU97" s="655"/>
    </row>
    <row r="98" spans="1:47" ht="33" customHeight="1" thickBot="1" x14ac:dyDescent="0.2">
      <c r="A98" s="644">
        <f t="shared" si="2"/>
        <v>88</v>
      </c>
      <c r="B98" s="1233" t="str">
        <f>IF(基本情報入力シート!C141="","",基本情報入力シート!C141)</f>
        <v/>
      </c>
      <c r="C98" s="1234"/>
      <c r="D98" s="1234"/>
      <c r="E98" s="1234"/>
      <c r="F98" s="1234"/>
      <c r="G98" s="1234"/>
      <c r="H98" s="1234"/>
      <c r="I98" s="1234"/>
      <c r="J98" s="1234"/>
      <c r="K98" s="1235"/>
      <c r="L98" s="644" t="str">
        <f>IF(基本情報入力シート!M141="","",基本情報入力シート!M141)</f>
        <v/>
      </c>
      <c r="M98" s="644" t="str">
        <f>IF(基本情報入力シート!R141="","",基本情報入力シート!R141)</f>
        <v/>
      </c>
      <c r="N98" s="644" t="str">
        <f>IF(基本情報入力シート!W141="","",基本情報入力シート!W141)</f>
        <v/>
      </c>
      <c r="O98" s="644" t="str">
        <f>IF(基本情報入力シート!X141="","",基本情報入力シート!X141)</f>
        <v/>
      </c>
      <c r="P98" s="645" t="str">
        <f>IF(基本情報入力シート!Y141="","",基本情報入力シート!Y141)</f>
        <v/>
      </c>
      <c r="Q98" s="646" t="str">
        <f>IF(基本情報入力シート!Z141="","",基本情報入力シート!Z141)</f>
        <v/>
      </c>
      <c r="R98" s="647" t="str">
        <f>IF(基本情報入力シート!AA141="","",基本情報入力シート!AA141)</f>
        <v/>
      </c>
      <c r="S98" s="134"/>
      <c r="T98" s="135"/>
      <c r="U98" s="648" t="str">
        <f>IFERROR(VLOOKUP(P98,【参考】数式用!$A$5:$I$28,MATCH(T98,【参考】数式用!$H$4:$I$4,0)+7,0),"")</f>
        <v/>
      </c>
      <c r="V98" s="137"/>
      <c r="W98" s="317" t="s">
        <v>121</v>
      </c>
      <c r="X98" s="138"/>
      <c r="Y98" s="318" t="s">
        <v>122</v>
      </c>
      <c r="Z98" s="138"/>
      <c r="AA98" s="318" t="s">
        <v>123</v>
      </c>
      <c r="AB98" s="138"/>
      <c r="AC98" s="318" t="s">
        <v>122</v>
      </c>
      <c r="AD98" s="138"/>
      <c r="AE98" s="318" t="s">
        <v>124</v>
      </c>
      <c r="AF98" s="649" t="s">
        <v>125</v>
      </c>
      <c r="AG98" s="656" t="str">
        <f t="shared" si="9"/>
        <v/>
      </c>
      <c r="AH98" s="650" t="s">
        <v>47</v>
      </c>
      <c r="AI98" s="651" t="str">
        <f t="shared" si="8"/>
        <v/>
      </c>
      <c r="AJ98" s="239"/>
      <c r="AK98" s="652" t="str">
        <f t="shared" si="10"/>
        <v>○</v>
      </c>
      <c r="AL98" s="653" t="str">
        <f t="shared" si="11"/>
        <v/>
      </c>
      <c r="AM98" s="654"/>
      <c r="AN98" s="654"/>
      <c r="AO98" s="654"/>
      <c r="AP98" s="654"/>
      <c r="AQ98" s="654"/>
      <c r="AR98" s="654"/>
      <c r="AS98" s="654"/>
      <c r="AT98" s="654"/>
      <c r="AU98" s="655"/>
    </row>
    <row r="99" spans="1:47" ht="33" customHeight="1" thickBot="1" x14ac:dyDescent="0.2">
      <c r="A99" s="644">
        <f t="shared" si="2"/>
        <v>89</v>
      </c>
      <c r="B99" s="1233" t="str">
        <f>IF(基本情報入力シート!C142="","",基本情報入力シート!C142)</f>
        <v/>
      </c>
      <c r="C99" s="1234"/>
      <c r="D99" s="1234"/>
      <c r="E99" s="1234"/>
      <c r="F99" s="1234"/>
      <c r="G99" s="1234"/>
      <c r="H99" s="1234"/>
      <c r="I99" s="1234"/>
      <c r="J99" s="1234"/>
      <c r="K99" s="1235"/>
      <c r="L99" s="644" t="str">
        <f>IF(基本情報入力シート!M142="","",基本情報入力シート!M142)</f>
        <v/>
      </c>
      <c r="M99" s="644" t="str">
        <f>IF(基本情報入力シート!R142="","",基本情報入力シート!R142)</f>
        <v/>
      </c>
      <c r="N99" s="644" t="str">
        <f>IF(基本情報入力シート!W142="","",基本情報入力シート!W142)</f>
        <v/>
      </c>
      <c r="O99" s="644" t="str">
        <f>IF(基本情報入力シート!X142="","",基本情報入力シート!X142)</f>
        <v/>
      </c>
      <c r="P99" s="645" t="str">
        <f>IF(基本情報入力シート!Y142="","",基本情報入力シート!Y142)</f>
        <v/>
      </c>
      <c r="Q99" s="646" t="str">
        <f>IF(基本情報入力シート!Z142="","",基本情報入力シート!Z142)</f>
        <v/>
      </c>
      <c r="R99" s="647" t="str">
        <f>IF(基本情報入力シート!AA142="","",基本情報入力シート!AA142)</f>
        <v/>
      </c>
      <c r="S99" s="134"/>
      <c r="T99" s="135"/>
      <c r="U99" s="648" t="str">
        <f>IFERROR(VLOOKUP(P99,【参考】数式用!$A$5:$I$28,MATCH(T99,【参考】数式用!$H$4:$I$4,0)+7,0),"")</f>
        <v/>
      </c>
      <c r="V99" s="137"/>
      <c r="W99" s="317" t="s">
        <v>121</v>
      </c>
      <c r="X99" s="138"/>
      <c r="Y99" s="318" t="s">
        <v>122</v>
      </c>
      <c r="Z99" s="138"/>
      <c r="AA99" s="318" t="s">
        <v>123</v>
      </c>
      <c r="AB99" s="138"/>
      <c r="AC99" s="318" t="s">
        <v>122</v>
      </c>
      <c r="AD99" s="138"/>
      <c r="AE99" s="318" t="s">
        <v>124</v>
      </c>
      <c r="AF99" s="649" t="s">
        <v>125</v>
      </c>
      <c r="AG99" s="656" t="str">
        <f t="shared" si="9"/>
        <v/>
      </c>
      <c r="AH99" s="650" t="s">
        <v>47</v>
      </c>
      <c r="AI99" s="651" t="str">
        <f t="shared" si="8"/>
        <v/>
      </c>
      <c r="AJ99" s="239"/>
      <c r="AK99" s="652" t="str">
        <f t="shared" si="10"/>
        <v>○</v>
      </c>
      <c r="AL99" s="653" t="str">
        <f t="shared" si="11"/>
        <v/>
      </c>
      <c r="AM99" s="654"/>
      <c r="AN99" s="654"/>
      <c r="AO99" s="654"/>
      <c r="AP99" s="654"/>
      <c r="AQ99" s="654"/>
      <c r="AR99" s="654"/>
      <c r="AS99" s="654"/>
      <c r="AT99" s="654"/>
      <c r="AU99" s="655"/>
    </row>
    <row r="100" spans="1:47" ht="33" customHeight="1" thickBot="1" x14ac:dyDescent="0.2">
      <c r="A100" s="644">
        <f t="shared" si="2"/>
        <v>90</v>
      </c>
      <c r="B100" s="1233" t="str">
        <f>IF(基本情報入力シート!C143="","",基本情報入力シート!C143)</f>
        <v/>
      </c>
      <c r="C100" s="1234"/>
      <c r="D100" s="1234"/>
      <c r="E100" s="1234"/>
      <c r="F100" s="1234"/>
      <c r="G100" s="1234"/>
      <c r="H100" s="1234"/>
      <c r="I100" s="1234"/>
      <c r="J100" s="1234"/>
      <c r="K100" s="1235"/>
      <c r="L100" s="644" t="str">
        <f>IF(基本情報入力シート!M143="","",基本情報入力シート!M143)</f>
        <v/>
      </c>
      <c r="M100" s="644" t="str">
        <f>IF(基本情報入力シート!R143="","",基本情報入力シート!R143)</f>
        <v/>
      </c>
      <c r="N100" s="644" t="str">
        <f>IF(基本情報入力シート!W143="","",基本情報入力シート!W143)</f>
        <v/>
      </c>
      <c r="O100" s="644" t="str">
        <f>IF(基本情報入力シート!X143="","",基本情報入力シート!X143)</f>
        <v/>
      </c>
      <c r="P100" s="645" t="str">
        <f>IF(基本情報入力シート!Y143="","",基本情報入力シート!Y143)</f>
        <v/>
      </c>
      <c r="Q100" s="646" t="str">
        <f>IF(基本情報入力シート!Z143="","",基本情報入力シート!Z143)</f>
        <v/>
      </c>
      <c r="R100" s="647" t="str">
        <f>IF(基本情報入力シート!AA143="","",基本情報入力シート!AA143)</f>
        <v/>
      </c>
      <c r="S100" s="134"/>
      <c r="T100" s="135"/>
      <c r="U100" s="648" t="str">
        <f>IFERROR(VLOOKUP(P100,【参考】数式用!$A$5:$I$28,MATCH(T100,【参考】数式用!$H$4:$I$4,0)+7,0),"")</f>
        <v/>
      </c>
      <c r="V100" s="137"/>
      <c r="W100" s="317" t="s">
        <v>121</v>
      </c>
      <c r="X100" s="138"/>
      <c r="Y100" s="318" t="s">
        <v>122</v>
      </c>
      <c r="Z100" s="138"/>
      <c r="AA100" s="318" t="s">
        <v>123</v>
      </c>
      <c r="AB100" s="138"/>
      <c r="AC100" s="318" t="s">
        <v>122</v>
      </c>
      <c r="AD100" s="138"/>
      <c r="AE100" s="318" t="s">
        <v>124</v>
      </c>
      <c r="AF100" s="649" t="s">
        <v>125</v>
      </c>
      <c r="AG100" s="656" t="str">
        <f t="shared" si="9"/>
        <v/>
      </c>
      <c r="AH100" s="650" t="s">
        <v>47</v>
      </c>
      <c r="AI100" s="651" t="str">
        <f t="shared" si="8"/>
        <v/>
      </c>
      <c r="AJ100" s="239"/>
      <c r="AK100" s="652" t="str">
        <f t="shared" si="10"/>
        <v>○</v>
      </c>
      <c r="AL100" s="653" t="str">
        <f t="shared" si="11"/>
        <v/>
      </c>
      <c r="AM100" s="654"/>
      <c r="AN100" s="654"/>
      <c r="AO100" s="654"/>
      <c r="AP100" s="654"/>
      <c r="AQ100" s="654"/>
      <c r="AR100" s="654"/>
      <c r="AS100" s="654"/>
      <c r="AT100" s="654"/>
      <c r="AU100" s="655"/>
    </row>
    <row r="101" spans="1:47" ht="33" customHeight="1" thickBot="1" x14ac:dyDescent="0.2">
      <c r="A101" s="644">
        <f t="shared" si="2"/>
        <v>91</v>
      </c>
      <c r="B101" s="1233" t="str">
        <f>IF(基本情報入力シート!C144="","",基本情報入力シート!C144)</f>
        <v/>
      </c>
      <c r="C101" s="1234"/>
      <c r="D101" s="1234"/>
      <c r="E101" s="1234"/>
      <c r="F101" s="1234"/>
      <c r="G101" s="1234"/>
      <c r="H101" s="1234"/>
      <c r="I101" s="1234"/>
      <c r="J101" s="1234"/>
      <c r="K101" s="1235"/>
      <c r="L101" s="644" t="str">
        <f>IF(基本情報入力シート!M144="","",基本情報入力シート!M144)</f>
        <v/>
      </c>
      <c r="M101" s="644" t="str">
        <f>IF(基本情報入力シート!R144="","",基本情報入力シート!R144)</f>
        <v/>
      </c>
      <c r="N101" s="644" t="str">
        <f>IF(基本情報入力シート!W144="","",基本情報入力シート!W144)</f>
        <v/>
      </c>
      <c r="O101" s="644" t="str">
        <f>IF(基本情報入力シート!X144="","",基本情報入力シート!X144)</f>
        <v/>
      </c>
      <c r="P101" s="645" t="str">
        <f>IF(基本情報入力シート!Y144="","",基本情報入力シート!Y144)</f>
        <v/>
      </c>
      <c r="Q101" s="646" t="str">
        <f>IF(基本情報入力シート!Z144="","",基本情報入力シート!Z144)</f>
        <v/>
      </c>
      <c r="R101" s="647" t="str">
        <f>IF(基本情報入力シート!AA144="","",基本情報入力シート!AA144)</f>
        <v/>
      </c>
      <c r="S101" s="134"/>
      <c r="T101" s="135"/>
      <c r="U101" s="648" t="str">
        <f>IFERROR(VLOOKUP(P101,【参考】数式用!$A$5:$I$28,MATCH(T101,【参考】数式用!$H$4:$I$4,0)+7,0),"")</f>
        <v/>
      </c>
      <c r="V101" s="137"/>
      <c r="W101" s="317" t="s">
        <v>121</v>
      </c>
      <c r="X101" s="138"/>
      <c r="Y101" s="318" t="s">
        <v>122</v>
      </c>
      <c r="Z101" s="138"/>
      <c r="AA101" s="318" t="s">
        <v>123</v>
      </c>
      <c r="AB101" s="138"/>
      <c r="AC101" s="318" t="s">
        <v>122</v>
      </c>
      <c r="AD101" s="138"/>
      <c r="AE101" s="318" t="s">
        <v>124</v>
      </c>
      <c r="AF101" s="649" t="s">
        <v>125</v>
      </c>
      <c r="AG101" s="656" t="str">
        <f t="shared" si="9"/>
        <v/>
      </c>
      <c r="AH101" s="650" t="s">
        <v>47</v>
      </c>
      <c r="AI101" s="651" t="str">
        <f t="shared" si="8"/>
        <v/>
      </c>
      <c r="AJ101" s="239"/>
      <c r="AK101" s="652" t="str">
        <f t="shared" si="10"/>
        <v>○</v>
      </c>
      <c r="AL101" s="653" t="str">
        <f t="shared" si="11"/>
        <v/>
      </c>
      <c r="AM101" s="654"/>
      <c r="AN101" s="654"/>
      <c r="AO101" s="654"/>
      <c r="AP101" s="654"/>
      <c r="AQ101" s="654"/>
      <c r="AR101" s="654"/>
      <c r="AS101" s="654"/>
      <c r="AT101" s="654"/>
      <c r="AU101" s="655"/>
    </row>
    <row r="102" spans="1:47" ht="33" customHeight="1" thickBot="1" x14ac:dyDescent="0.2">
      <c r="A102" s="644">
        <f t="shared" si="2"/>
        <v>92</v>
      </c>
      <c r="B102" s="1233" t="str">
        <f>IF(基本情報入力シート!C145="","",基本情報入力シート!C145)</f>
        <v/>
      </c>
      <c r="C102" s="1234"/>
      <c r="D102" s="1234"/>
      <c r="E102" s="1234"/>
      <c r="F102" s="1234"/>
      <c r="G102" s="1234"/>
      <c r="H102" s="1234"/>
      <c r="I102" s="1234"/>
      <c r="J102" s="1234"/>
      <c r="K102" s="1235"/>
      <c r="L102" s="644" t="str">
        <f>IF(基本情報入力シート!M145="","",基本情報入力シート!M145)</f>
        <v/>
      </c>
      <c r="M102" s="644" t="str">
        <f>IF(基本情報入力シート!R145="","",基本情報入力シート!R145)</f>
        <v/>
      </c>
      <c r="N102" s="644" t="str">
        <f>IF(基本情報入力シート!W145="","",基本情報入力シート!W145)</f>
        <v/>
      </c>
      <c r="O102" s="644" t="str">
        <f>IF(基本情報入力シート!X145="","",基本情報入力シート!X145)</f>
        <v/>
      </c>
      <c r="P102" s="645" t="str">
        <f>IF(基本情報入力シート!Y145="","",基本情報入力シート!Y145)</f>
        <v/>
      </c>
      <c r="Q102" s="646" t="str">
        <f>IF(基本情報入力シート!Z145="","",基本情報入力シート!Z145)</f>
        <v/>
      </c>
      <c r="R102" s="647" t="str">
        <f>IF(基本情報入力シート!AA145="","",基本情報入力シート!AA145)</f>
        <v/>
      </c>
      <c r="S102" s="134"/>
      <c r="T102" s="135"/>
      <c r="U102" s="648" t="str">
        <f>IFERROR(VLOOKUP(P102,【参考】数式用!$A$5:$I$28,MATCH(T102,【参考】数式用!$H$4:$I$4,0)+7,0),"")</f>
        <v/>
      </c>
      <c r="V102" s="137"/>
      <c r="W102" s="317" t="s">
        <v>121</v>
      </c>
      <c r="X102" s="138"/>
      <c r="Y102" s="318" t="s">
        <v>122</v>
      </c>
      <c r="Z102" s="138"/>
      <c r="AA102" s="318" t="s">
        <v>123</v>
      </c>
      <c r="AB102" s="138"/>
      <c r="AC102" s="318" t="s">
        <v>122</v>
      </c>
      <c r="AD102" s="138"/>
      <c r="AE102" s="318" t="s">
        <v>124</v>
      </c>
      <c r="AF102" s="649" t="s">
        <v>125</v>
      </c>
      <c r="AG102" s="656" t="str">
        <f t="shared" si="9"/>
        <v/>
      </c>
      <c r="AH102" s="650" t="s">
        <v>47</v>
      </c>
      <c r="AI102" s="651" t="str">
        <f t="shared" si="8"/>
        <v/>
      </c>
      <c r="AJ102" s="239"/>
      <c r="AK102" s="652" t="str">
        <f t="shared" si="10"/>
        <v>○</v>
      </c>
      <c r="AL102" s="653" t="str">
        <f t="shared" si="11"/>
        <v/>
      </c>
      <c r="AM102" s="654"/>
      <c r="AN102" s="654"/>
      <c r="AO102" s="654"/>
      <c r="AP102" s="654"/>
      <c r="AQ102" s="654"/>
      <c r="AR102" s="654"/>
      <c r="AS102" s="654"/>
      <c r="AT102" s="654"/>
      <c r="AU102" s="655"/>
    </row>
    <row r="103" spans="1:47" ht="33" customHeight="1" thickBot="1" x14ac:dyDescent="0.2">
      <c r="A103" s="644">
        <f t="shared" si="2"/>
        <v>93</v>
      </c>
      <c r="B103" s="1233" t="str">
        <f>IF(基本情報入力シート!C146="","",基本情報入力シート!C146)</f>
        <v/>
      </c>
      <c r="C103" s="1234"/>
      <c r="D103" s="1234"/>
      <c r="E103" s="1234"/>
      <c r="F103" s="1234"/>
      <c r="G103" s="1234"/>
      <c r="H103" s="1234"/>
      <c r="I103" s="1234"/>
      <c r="J103" s="1234"/>
      <c r="K103" s="1235"/>
      <c r="L103" s="644" t="str">
        <f>IF(基本情報入力シート!M146="","",基本情報入力シート!M146)</f>
        <v/>
      </c>
      <c r="M103" s="644" t="str">
        <f>IF(基本情報入力シート!R146="","",基本情報入力シート!R146)</f>
        <v/>
      </c>
      <c r="N103" s="644" t="str">
        <f>IF(基本情報入力シート!W146="","",基本情報入力シート!W146)</f>
        <v/>
      </c>
      <c r="O103" s="644" t="str">
        <f>IF(基本情報入力シート!X146="","",基本情報入力シート!X146)</f>
        <v/>
      </c>
      <c r="P103" s="645" t="str">
        <f>IF(基本情報入力シート!Y146="","",基本情報入力シート!Y146)</f>
        <v/>
      </c>
      <c r="Q103" s="646" t="str">
        <f>IF(基本情報入力シート!Z146="","",基本情報入力シート!Z146)</f>
        <v/>
      </c>
      <c r="R103" s="647" t="str">
        <f>IF(基本情報入力シート!AA146="","",基本情報入力シート!AA146)</f>
        <v/>
      </c>
      <c r="S103" s="134"/>
      <c r="T103" s="135"/>
      <c r="U103" s="648" t="str">
        <f>IFERROR(VLOOKUP(P103,【参考】数式用!$A$5:$I$28,MATCH(T103,【参考】数式用!$H$4:$I$4,0)+7,0),"")</f>
        <v/>
      </c>
      <c r="V103" s="137"/>
      <c r="W103" s="317" t="s">
        <v>121</v>
      </c>
      <c r="X103" s="138"/>
      <c r="Y103" s="318" t="s">
        <v>122</v>
      </c>
      <c r="Z103" s="138"/>
      <c r="AA103" s="318" t="s">
        <v>123</v>
      </c>
      <c r="AB103" s="138"/>
      <c r="AC103" s="318" t="s">
        <v>122</v>
      </c>
      <c r="AD103" s="138"/>
      <c r="AE103" s="318" t="s">
        <v>124</v>
      </c>
      <c r="AF103" s="649" t="s">
        <v>125</v>
      </c>
      <c r="AG103" s="656" t="str">
        <f t="shared" si="9"/>
        <v/>
      </c>
      <c r="AH103" s="650" t="s">
        <v>47</v>
      </c>
      <c r="AI103" s="651" t="str">
        <f t="shared" si="8"/>
        <v/>
      </c>
      <c r="AJ103" s="239"/>
      <c r="AK103" s="652" t="str">
        <f t="shared" si="10"/>
        <v>○</v>
      </c>
      <c r="AL103" s="653" t="str">
        <f t="shared" si="11"/>
        <v/>
      </c>
      <c r="AM103" s="654"/>
      <c r="AN103" s="654"/>
      <c r="AO103" s="654"/>
      <c r="AP103" s="654"/>
      <c r="AQ103" s="654"/>
      <c r="AR103" s="654"/>
      <c r="AS103" s="654"/>
      <c r="AT103" s="654"/>
      <c r="AU103" s="655"/>
    </row>
    <row r="104" spans="1:47" ht="33" customHeight="1" thickBot="1" x14ac:dyDescent="0.2">
      <c r="A104" s="644">
        <f t="shared" si="2"/>
        <v>94</v>
      </c>
      <c r="B104" s="1233" t="str">
        <f>IF(基本情報入力シート!C147="","",基本情報入力シート!C147)</f>
        <v/>
      </c>
      <c r="C104" s="1234"/>
      <c r="D104" s="1234"/>
      <c r="E104" s="1234"/>
      <c r="F104" s="1234"/>
      <c r="G104" s="1234"/>
      <c r="H104" s="1234"/>
      <c r="I104" s="1234"/>
      <c r="J104" s="1234"/>
      <c r="K104" s="1235"/>
      <c r="L104" s="644" t="str">
        <f>IF(基本情報入力シート!M147="","",基本情報入力シート!M147)</f>
        <v/>
      </c>
      <c r="M104" s="644" t="str">
        <f>IF(基本情報入力シート!R147="","",基本情報入力シート!R147)</f>
        <v/>
      </c>
      <c r="N104" s="644" t="str">
        <f>IF(基本情報入力シート!W147="","",基本情報入力シート!W147)</f>
        <v/>
      </c>
      <c r="O104" s="644" t="str">
        <f>IF(基本情報入力シート!X147="","",基本情報入力シート!X147)</f>
        <v/>
      </c>
      <c r="P104" s="645" t="str">
        <f>IF(基本情報入力シート!Y147="","",基本情報入力シート!Y147)</f>
        <v/>
      </c>
      <c r="Q104" s="646" t="str">
        <f>IF(基本情報入力シート!Z147="","",基本情報入力シート!Z147)</f>
        <v/>
      </c>
      <c r="R104" s="647" t="str">
        <f>IF(基本情報入力シート!AA147="","",基本情報入力シート!AA147)</f>
        <v/>
      </c>
      <c r="S104" s="134"/>
      <c r="T104" s="135"/>
      <c r="U104" s="648" t="str">
        <f>IFERROR(VLOOKUP(P104,【参考】数式用!$A$5:$I$28,MATCH(T104,【参考】数式用!$H$4:$I$4,0)+7,0),"")</f>
        <v/>
      </c>
      <c r="V104" s="137"/>
      <c r="W104" s="317" t="s">
        <v>121</v>
      </c>
      <c r="X104" s="138"/>
      <c r="Y104" s="318" t="s">
        <v>122</v>
      </c>
      <c r="Z104" s="138"/>
      <c r="AA104" s="318" t="s">
        <v>123</v>
      </c>
      <c r="AB104" s="138"/>
      <c r="AC104" s="318" t="s">
        <v>122</v>
      </c>
      <c r="AD104" s="138"/>
      <c r="AE104" s="318" t="s">
        <v>124</v>
      </c>
      <c r="AF104" s="649" t="s">
        <v>125</v>
      </c>
      <c r="AG104" s="656" t="str">
        <f t="shared" si="9"/>
        <v/>
      </c>
      <c r="AH104" s="650" t="s">
        <v>47</v>
      </c>
      <c r="AI104" s="651" t="str">
        <f t="shared" si="8"/>
        <v/>
      </c>
      <c r="AJ104" s="239"/>
      <c r="AK104" s="652" t="str">
        <f t="shared" si="10"/>
        <v>○</v>
      </c>
      <c r="AL104" s="653" t="str">
        <f t="shared" si="11"/>
        <v/>
      </c>
      <c r="AM104" s="654"/>
      <c r="AN104" s="654"/>
      <c r="AO104" s="654"/>
      <c r="AP104" s="654"/>
      <c r="AQ104" s="654"/>
      <c r="AR104" s="654"/>
      <c r="AS104" s="654"/>
      <c r="AT104" s="654"/>
      <c r="AU104" s="655"/>
    </row>
    <row r="105" spans="1:47" ht="33" customHeight="1" thickBot="1" x14ac:dyDescent="0.2">
      <c r="A105" s="644">
        <f t="shared" si="2"/>
        <v>95</v>
      </c>
      <c r="B105" s="1233" t="str">
        <f>IF(基本情報入力シート!C148="","",基本情報入力シート!C148)</f>
        <v/>
      </c>
      <c r="C105" s="1234"/>
      <c r="D105" s="1234"/>
      <c r="E105" s="1234"/>
      <c r="F105" s="1234"/>
      <c r="G105" s="1234"/>
      <c r="H105" s="1234"/>
      <c r="I105" s="1234"/>
      <c r="J105" s="1234"/>
      <c r="K105" s="1235"/>
      <c r="L105" s="644" t="str">
        <f>IF(基本情報入力シート!M148="","",基本情報入力シート!M148)</f>
        <v/>
      </c>
      <c r="M105" s="644" t="str">
        <f>IF(基本情報入力シート!R148="","",基本情報入力シート!R148)</f>
        <v/>
      </c>
      <c r="N105" s="644" t="str">
        <f>IF(基本情報入力シート!W148="","",基本情報入力シート!W148)</f>
        <v/>
      </c>
      <c r="O105" s="644" t="str">
        <f>IF(基本情報入力シート!X148="","",基本情報入力シート!X148)</f>
        <v/>
      </c>
      <c r="P105" s="645" t="str">
        <f>IF(基本情報入力シート!Y148="","",基本情報入力シート!Y148)</f>
        <v/>
      </c>
      <c r="Q105" s="646" t="str">
        <f>IF(基本情報入力シート!Z148="","",基本情報入力シート!Z148)</f>
        <v/>
      </c>
      <c r="R105" s="647" t="str">
        <f>IF(基本情報入力シート!AA148="","",基本情報入力シート!AA148)</f>
        <v/>
      </c>
      <c r="S105" s="134"/>
      <c r="T105" s="135"/>
      <c r="U105" s="648" t="str">
        <f>IFERROR(VLOOKUP(P105,【参考】数式用!$A$5:$I$28,MATCH(T105,【参考】数式用!$H$4:$I$4,0)+7,0),"")</f>
        <v/>
      </c>
      <c r="V105" s="137"/>
      <c r="W105" s="317" t="s">
        <v>121</v>
      </c>
      <c r="X105" s="138"/>
      <c r="Y105" s="318" t="s">
        <v>122</v>
      </c>
      <c r="Z105" s="138"/>
      <c r="AA105" s="318" t="s">
        <v>123</v>
      </c>
      <c r="AB105" s="138"/>
      <c r="AC105" s="318" t="s">
        <v>122</v>
      </c>
      <c r="AD105" s="138"/>
      <c r="AE105" s="318" t="s">
        <v>124</v>
      </c>
      <c r="AF105" s="649" t="s">
        <v>125</v>
      </c>
      <c r="AG105" s="656" t="str">
        <f t="shared" si="9"/>
        <v/>
      </c>
      <c r="AH105" s="650" t="s">
        <v>47</v>
      </c>
      <c r="AI105" s="651" t="str">
        <f t="shared" si="8"/>
        <v/>
      </c>
      <c r="AJ105" s="239"/>
      <c r="AK105" s="652" t="str">
        <f t="shared" si="10"/>
        <v>○</v>
      </c>
      <c r="AL105" s="653" t="str">
        <f t="shared" si="11"/>
        <v/>
      </c>
      <c r="AM105" s="654"/>
      <c r="AN105" s="654"/>
      <c r="AO105" s="654"/>
      <c r="AP105" s="654"/>
      <c r="AQ105" s="654"/>
      <c r="AR105" s="654"/>
      <c r="AS105" s="654"/>
      <c r="AT105" s="654"/>
      <c r="AU105" s="655"/>
    </row>
    <row r="106" spans="1:47" ht="33" customHeight="1" thickBot="1" x14ac:dyDescent="0.2">
      <c r="A106" s="644">
        <f t="shared" si="2"/>
        <v>96</v>
      </c>
      <c r="B106" s="1233" t="str">
        <f>IF(基本情報入力シート!C149="","",基本情報入力シート!C149)</f>
        <v/>
      </c>
      <c r="C106" s="1234"/>
      <c r="D106" s="1234"/>
      <c r="E106" s="1234"/>
      <c r="F106" s="1234"/>
      <c r="G106" s="1234"/>
      <c r="H106" s="1234"/>
      <c r="I106" s="1234"/>
      <c r="J106" s="1234"/>
      <c r="K106" s="1235"/>
      <c r="L106" s="644" t="str">
        <f>IF(基本情報入力シート!M149="","",基本情報入力シート!M149)</f>
        <v/>
      </c>
      <c r="M106" s="644" t="str">
        <f>IF(基本情報入力シート!R149="","",基本情報入力シート!R149)</f>
        <v/>
      </c>
      <c r="N106" s="644" t="str">
        <f>IF(基本情報入力シート!W149="","",基本情報入力シート!W149)</f>
        <v/>
      </c>
      <c r="O106" s="644" t="str">
        <f>IF(基本情報入力シート!X149="","",基本情報入力シート!X149)</f>
        <v/>
      </c>
      <c r="P106" s="645" t="str">
        <f>IF(基本情報入力シート!Y149="","",基本情報入力シート!Y149)</f>
        <v/>
      </c>
      <c r="Q106" s="646" t="str">
        <f>IF(基本情報入力シート!Z149="","",基本情報入力シート!Z149)</f>
        <v/>
      </c>
      <c r="R106" s="647" t="str">
        <f>IF(基本情報入力シート!AA149="","",基本情報入力シート!AA149)</f>
        <v/>
      </c>
      <c r="S106" s="134"/>
      <c r="T106" s="135"/>
      <c r="U106" s="648" t="str">
        <f>IFERROR(VLOOKUP(P106,【参考】数式用!$A$5:$I$28,MATCH(T106,【参考】数式用!$H$4:$I$4,0)+7,0),"")</f>
        <v/>
      </c>
      <c r="V106" s="137"/>
      <c r="W106" s="317" t="s">
        <v>121</v>
      </c>
      <c r="X106" s="138"/>
      <c r="Y106" s="318" t="s">
        <v>122</v>
      </c>
      <c r="Z106" s="138"/>
      <c r="AA106" s="318" t="s">
        <v>123</v>
      </c>
      <c r="AB106" s="138"/>
      <c r="AC106" s="318" t="s">
        <v>122</v>
      </c>
      <c r="AD106" s="138"/>
      <c r="AE106" s="318" t="s">
        <v>124</v>
      </c>
      <c r="AF106" s="649" t="s">
        <v>125</v>
      </c>
      <c r="AG106" s="656" t="str">
        <f t="shared" si="9"/>
        <v/>
      </c>
      <c r="AH106" s="650" t="s">
        <v>47</v>
      </c>
      <c r="AI106" s="651" t="str">
        <f t="shared" si="8"/>
        <v/>
      </c>
      <c r="AJ106" s="239"/>
      <c r="AK106" s="652" t="str">
        <f t="shared" si="10"/>
        <v>○</v>
      </c>
      <c r="AL106" s="653" t="str">
        <f t="shared" si="11"/>
        <v/>
      </c>
      <c r="AM106" s="654"/>
      <c r="AN106" s="654"/>
      <c r="AO106" s="654"/>
      <c r="AP106" s="654"/>
      <c r="AQ106" s="654"/>
      <c r="AR106" s="654"/>
      <c r="AS106" s="654"/>
      <c r="AT106" s="654"/>
      <c r="AU106" s="655"/>
    </row>
    <row r="107" spans="1:47" ht="33" customHeight="1" thickBot="1" x14ac:dyDescent="0.2">
      <c r="A107" s="644">
        <f t="shared" si="2"/>
        <v>97</v>
      </c>
      <c r="B107" s="1233" t="str">
        <f>IF(基本情報入力シート!C150="","",基本情報入力シート!C150)</f>
        <v/>
      </c>
      <c r="C107" s="1234"/>
      <c r="D107" s="1234"/>
      <c r="E107" s="1234"/>
      <c r="F107" s="1234"/>
      <c r="G107" s="1234"/>
      <c r="H107" s="1234"/>
      <c r="I107" s="1234"/>
      <c r="J107" s="1234"/>
      <c r="K107" s="1235"/>
      <c r="L107" s="644" t="str">
        <f>IF(基本情報入力シート!M150="","",基本情報入力シート!M150)</f>
        <v/>
      </c>
      <c r="M107" s="644" t="str">
        <f>IF(基本情報入力シート!R150="","",基本情報入力シート!R150)</f>
        <v/>
      </c>
      <c r="N107" s="644" t="str">
        <f>IF(基本情報入力シート!W150="","",基本情報入力シート!W150)</f>
        <v/>
      </c>
      <c r="O107" s="644" t="str">
        <f>IF(基本情報入力シート!X150="","",基本情報入力シート!X150)</f>
        <v/>
      </c>
      <c r="P107" s="645" t="str">
        <f>IF(基本情報入力シート!Y150="","",基本情報入力シート!Y150)</f>
        <v/>
      </c>
      <c r="Q107" s="646" t="str">
        <f>IF(基本情報入力シート!Z150="","",基本情報入力シート!Z150)</f>
        <v/>
      </c>
      <c r="R107" s="647" t="str">
        <f>IF(基本情報入力シート!AA150="","",基本情報入力シート!AA150)</f>
        <v/>
      </c>
      <c r="S107" s="134"/>
      <c r="T107" s="135"/>
      <c r="U107" s="648" t="str">
        <f>IFERROR(VLOOKUP(P107,【参考】数式用!$A$5:$I$28,MATCH(T107,【参考】数式用!$H$4:$I$4,0)+7,0),"")</f>
        <v/>
      </c>
      <c r="V107" s="137"/>
      <c r="W107" s="317" t="s">
        <v>121</v>
      </c>
      <c r="X107" s="138"/>
      <c r="Y107" s="318" t="s">
        <v>122</v>
      </c>
      <c r="Z107" s="138"/>
      <c r="AA107" s="318" t="s">
        <v>123</v>
      </c>
      <c r="AB107" s="138"/>
      <c r="AC107" s="318" t="s">
        <v>122</v>
      </c>
      <c r="AD107" s="138"/>
      <c r="AE107" s="318" t="s">
        <v>124</v>
      </c>
      <c r="AF107" s="649" t="s">
        <v>125</v>
      </c>
      <c r="AG107" s="656" t="str">
        <f t="shared" si="9"/>
        <v/>
      </c>
      <c r="AH107" s="650" t="s">
        <v>47</v>
      </c>
      <c r="AI107" s="651" t="str">
        <f t="shared" si="8"/>
        <v/>
      </c>
      <c r="AJ107" s="239"/>
      <c r="AK107" s="652" t="str">
        <f t="shared" si="10"/>
        <v>○</v>
      </c>
      <c r="AL107" s="653" t="str">
        <f t="shared" si="11"/>
        <v/>
      </c>
      <c r="AM107" s="654"/>
      <c r="AN107" s="654"/>
      <c r="AO107" s="654"/>
      <c r="AP107" s="654"/>
      <c r="AQ107" s="654"/>
      <c r="AR107" s="654"/>
      <c r="AS107" s="654"/>
      <c r="AT107" s="654"/>
      <c r="AU107" s="655"/>
    </row>
    <row r="108" spans="1:47" ht="33" customHeight="1" thickBot="1" x14ac:dyDescent="0.2">
      <c r="A108" s="644">
        <f t="shared" si="2"/>
        <v>98</v>
      </c>
      <c r="B108" s="1233" t="str">
        <f>IF(基本情報入力シート!C151="","",基本情報入力シート!C151)</f>
        <v/>
      </c>
      <c r="C108" s="1234"/>
      <c r="D108" s="1234"/>
      <c r="E108" s="1234"/>
      <c r="F108" s="1234"/>
      <c r="G108" s="1234"/>
      <c r="H108" s="1234"/>
      <c r="I108" s="1234"/>
      <c r="J108" s="1234"/>
      <c r="K108" s="1235"/>
      <c r="L108" s="644" t="str">
        <f>IF(基本情報入力シート!M151="","",基本情報入力シート!M151)</f>
        <v/>
      </c>
      <c r="M108" s="644" t="str">
        <f>IF(基本情報入力シート!R151="","",基本情報入力シート!R151)</f>
        <v/>
      </c>
      <c r="N108" s="644" t="str">
        <f>IF(基本情報入力シート!W151="","",基本情報入力シート!W151)</f>
        <v/>
      </c>
      <c r="O108" s="644" t="str">
        <f>IF(基本情報入力シート!X151="","",基本情報入力シート!X151)</f>
        <v/>
      </c>
      <c r="P108" s="645" t="str">
        <f>IF(基本情報入力シート!Y151="","",基本情報入力シート!Y151)</f>
        <v/>
      </c>
      <c r="Q108" s="646" t="str">
        <f>IF(基本情報入力シート!Z151="","",基本情報入力シート!Z151)</f>
        <v/>
      </c>
      <c r="R108" s="647" t="str">
        <f>IF(基本情報入力シート!AA151="","",基本情報入力シート!AA151)</f>
        <v/>
      </c>
      <c r="S108" s="134"/>
      <c r="T108" s="135"/>
      <c r="U108" s="648" t="str">
        <f>IFERROR(VLOOKUP(P108,【参考】数式用!$A$5:$I$28,MATCH(T108,【参考】数式用!$H$4:$I$4,0)+7,0),"")</f>
        <v/>
      </c>
      <c r="V108" s="137"/>
      <c r="W108" s="317" t="s">
        <v>121</v>
      </c>
      <c r="X108" s="138"/>
      <c r="Y108" s="318" t="s">
        <v>122</v>
      </c>
      <c r="Z108" s="138"/>
      <c r="AA108" s="318" t="s">
        <v>123</v>
      </c>
      <c r="AB108" s="138"/>
      <c r="AC108" s="318" t="s">
        <v>122</v>
      </c>
      <c r="AD108" s="138"/>
      <c r="AE108" s="318" t="s">
        <v>124</v>
      </c>
      <c r="AF108" s="649" t="s">
        <v>125</v>
      </c>
      <c r="AG108" s="656" t="str">
        <f t="shared" si="9"/>
        <v/>
      </c>
      <c r="AH108" s="650" t="s">
        <v>47</v>
      </c>
      <c r="AI108" s="651" t="str">
        <f t="shared" si="8"/>
        <v/>
      </c>
      <c r="AJ108" s="239"/>
      <c r="AK108" s="652" t="str">
        <f t="shared" si="10"/>
        <v>○</v>
      </c>
      <c r="AL108" s="653" t="str">
        <f t="shared" si="11"/>
        <v/>
      </c>
      <c r="AM108" s="654"/>
      <c r="AN108" s="654"/>
      <c r="AO108" s="654"/>
      <c r="AP108" s="654"/>
      <c r="AQ108" s="654"/>
      <c r="AR108" s="654"/>
      <c r="AS108" s="654"/>
      <c r="AT108" s="654"/>
      <c r="AU108" s="655"/>
    </row>
    <row r="109" spans="1:47" ht="33" customHeight="1" thickBot="1" x14ac:dyDescent="0.2">
      <c r="A109" s="644">
        <f t="shared" si="2"/>
        <v>99</v>
      </c>
      <c r="B109" s="1233" t="str">
        <f>IF(基本情報入力シート!C152="","",基本情報入力シート!C152)</f>
        <v/>
      </c>
      <c r="C109" s="1234"/>
      <c r="D109" s="1234"/>
      <c r="E109" s="1234"/>
      <c r="F109" s="1234"/>
      <c r="G109" s="1234"/>
      <c r="H109" s="1234"/>
      <c r="I109" s="1234"/>
      <c r="J109" s="1234"/>
      <c r="K109" s="1235"/>
      <c r="L109" s="644" t="str">
        <f>IF(基本情報入力シート!M152="","",基本情報入力シート!M152)</f>
        <v/>
      </c>
      <c r="M109" s="644" t="str">
        <f>IF(基本情報入力シート!R152="","",基本情報入力シート!R152)</f>
        <v/>
      </c>
      <c r="N109" s="644" t="str">
        <f>IF(基本情報入力シート!W152="","",基本情報入力シート!W152)</f>
        <v/>
      </c>
      <c r="O109" s="644" t="str">
        <f>IF(基本情報入力シート!X152="","",基本情報入力シート!X152)</f>
        <v/>
      </c>
      <c r="P109" s="645" t="str">
        <f>IF(基本情報入力シート!Y152="","",基本情報入力シート!Y152)</f>
        <v/>
      </c>
      <c r="Q109" s="646" t="str">
        <f>IF(基本情報入力シート!Z152="","",基本情報入力シート!Z152)</f>
        <v/>
      </c>
      <c r="R109" s="647" t="str">
        <f>IF(基本情報入力シート!AA152="","",基本情報入力シート!AA152)</f>
        <v/>
      </c>
      <c r="S109" s="134"/>
      <c r="T109" s="135"/>
      <c r="U109" s="648" t="str">
        <f>IFERROR(VLOOKUP(P109,【参考】数式用!$A$5:$I$28,MATCH(T109,【参考】数式用!$H$4:$I$4,0)+7,0),"")</f>
        <v/>
      </c>
      <c r="V109" s="137"/>
      <c r="W109" s="317" t="s">
        <v>121</v>
      </c>
      <c r="X109" s="138"/>
      <c r="Y109" s="318" t="s">
        <v>122</v>
      </c>
      <c r="Z109" s="138"/>
      <c r="AA109" s="318" t="s">
        <v>123</v>
      </c>
      <c r="AB109" s="138"/>
      <c r="AC109" s="318" t="s">
        <v>122</v>
      </c>
      <c r="AD109" s="138"/>
      <c r="AE109" s="318" t="s">
        <v>124</v>
      </c>
      <c r="AF109" s="649" t="s">
        <v>125</v>
      </c>
      <c r="AG109" s="656" t="str">
        <f t="shared" si="9"/>
        <v/>
      </c>
      <c r="AH109" s="650" t="s">
        <v>47</v>
      </c>
      <c r="AI109" s="651" t="str">
        <f t="shared" si="8"/>
        <v/>
      </c>
      <c r="AJ109" s="239"/>
      <c r="AK109" s="652" t="str">
        <f t="shared" si="10"/>
        <v>○</v>
      </c>
      <c r="AL109" s="653" t="str">
        <f t="shared" si="11"/>
        <v/>
      </c>
      <c r="AM109" s="654"/>
      <c r="AN109" s="654"/>
      <c r="AO109" s="654"/>
      <c r="AP109" s="654"/>
      <c r="AQ109" s="654"/>
      <c r="AR109" s="654"/>
      <c r="AS109" s="654"/>
      <c r="AT109" s="654"/>
      <c r="AU109" s="655"/>
    </row>
    <row r="110" spans="1:47" ht="33" customHeight="1" thickBot="1" x14ac:dyDescent="0.2">
      <c r="A110" s="657">
        <f t="shared" si="2"/>
        <v>100</v>
      </c>
      <c r="B110" s="1233" t="str">
        <f>IF(基本情報入力シート!C153="","",基本情報入力シート!C153)</f>
        <v/>
      </c>
      <c r="C110" s="1234"/>
      <c r="D110" s="1234"/>
      <c r="E110" s="1234"/>
      <c r="F110" s="1234"/>
      <c r="G110" s="1234"/>
      <c r="H110" s="1234"/>
      <c r="I110" s="1234"/>
      <c r="J110" s="1234"/>
      <c r="K110" s="1235"/>
      <c r="L110" s="644" t="str">
        <f>IF(基本情報入力シート!M153="","",基本情報入力シート!M153)</f>
        <v/>
      </c>
      <c r="M110" s="644" t="str">
        <f>IF(基本情報入力シート!R153="","",基本情報入力シート!R153)</f>
        <v/>
      </c>
      <c r="N110" s="644" t="str">
        <f>IF(基本情報入力シート!W153="","",基本情報入力シート!W153)</f>
        <v/>
      </c>
      <c r="O110" s="644" t="str">
        <f>IF(基本情報入力シート!X153="","",基本情報入力シート!X153)</f>
        <v/>
      </c>
      <c r="P110" s="645" t="str">
        <f>IF(基本情報入力シート!Y153="","",基本情報入力シート!Y153)</f>
        <v/>
      </c>
      <c r="Q110" s="646" t="str">
        <f>IF(基本情報入力シート!Z153="","",基本情報入力シート!Z153)</f>
        <v/>
      </c>
      <c r="R110" s="647" t="str">
        <f>IF(基本情報入力シート!AA153="","",基本情報入力シート!AA153)</f>
        <v/>
      </c>
      <c r="S110" s="139"/>
      <c r="T110" s="140"/>
      <c r="U110" s="658" t="str">
        <f>IFERROR(VLOOKUP(P110,【参考】数式用!$A$5:$I$28,MATCH(T110,【参考】数式用!$H$4:$I$4,0)+7,0),"")</f>
        <v/>
      </c>
      <c r="V110" s="142"/>
      <c r="W110" s="659" t="s">
        <v>121</v>
      </c>
      <c r="X110" s="143"/>
      <c r="Y110" s="660" t="s">
        <v>122</v>
      </c>
      <c r="Z110" s="143"/>
      <c r="AA110" s="660" t="s">
        <v>123</v>
      </c>
      <c r="AB110" s="143"/>
      <c r="AC110" s="660" t="s">
        <v>122</v>
      </c>
      <c r="AD110" s="143"/>
      <c r="AE110" s="660" t="s">
        <v>124</v>
      </c>
      <c r="AF110" s="661" t="s">
        <v>125</v>
      </c>
      <c r="AG110" s="662" t="str">
        <f t="shared" si="9"/>
        <v/>
      </c>
      <c r="AH110" s="666" t="s">
        <v>47</v>
      </c>
      <c r="AI110" s="663" t="str">
        <f t="shared" si="8"/>
        <v/>
      </c>
      <c r="AJ110" s="239"/>
      <c r="AK110" s="652" t="str">
        <f t="shared" si="10"/>
        <v>○</v>
      </c>
      <c r="AL110" s="653" t="str">
        <f t="shared" si="11"/>
        <v/>
      </c>
      <c r="AM110" s="654"/>
      <c r="AN110" s="654"/>
      <c r="AO110" s="654"/>
      <c r="AP110" s="654"/>
      <c r="AQ110" s="654"/>
      <c r="AR110" s="654"/>
      <c r="AS110" s="654"/>
      <c r="AT110" s="654"/>
      <c r="AU110" s="655"/>
    </row>
    <row r="111" spans="1:47" ht="10.5" customHeight="1" x14ac:dyDescent="0.15"/>
    <row r="112" spans="1:47" ht="20.25" customHeight="1" x14ac:dyDescent="0.15">
      <c r="AI112" s="664"/>
    </row>
    <row r="113" spans="35:35" ht="20.25" customHeight="1" x14ac:dyDescent="0.15">
      <c r="AI113" s="665"/>
    </row>
    <row r="114" spans="35:35" ht="21" customHeight="1" x14ac:dyDescent="0.15"/>
  </sheetData>
  <sheetProtection sheet="1" objects="1" scenarios="1" formatCells="0" formatColumns="0" formatRows="0" sort="0" autoFilter="0"/>
  <autoFilter ref="L10:AI10" xr:uid="{00000000-0009-0000-0000-000005000000}"/>
  <mergeCells count="116">
    <mergeCell ref="W8:AH9"/>
    <mergeCell ref="AI8:AI9"/>
    <mergeCell ref="A3:C3"/>
    <mergeCell ref="D3:O3"/>
    <mergeCell ref="A7:A9"/>
    <mergeCell ref="B7:K9"/>
    <mergeCell ref="L7:L9"/>
    <mergeCell ref="O7:O9"/>
    <mergeCell ref="P7:P9"/>
    <mergeCell ref="Q7:Q9"/>
    <mergeCell ref="R7:R9"/>
    <mergeCell ref="V8:V9"/>
    <mergeCell ref="M7:N8"/>
    <mergeCell ref="S8:S9"/>
    <mergeCell ref="B14:K14"/>
    <mergeCell ref="B15:K15"/>
    <mergeCell ref="B16:K16"/>
    <mergeCell ref="B17:K17"/>
    <mergeCell ref="B18:K18"/>
    <mergeCell ref="T8:T9"/>
    <mergeCell ref="U8:U9"/>
    <mergeCell ref="B11:K11"/>
    <mergeCell ref="B12:K12"/>
    <mergeCell ref="B13:K13"/>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9:K109"/>
    <mergeCell ref="B110:K110"/>
    <mergeCell ref="B104:K104"/>
    <mergeCell ref="B105:K105"/>
    <mergeCell ref="B106:K106"/>
    <mergeCell ref="B107:K107"/>
    <mergeCell ref="B108:K108"/>
    <mergeCell ref="B99:K99"/>
    <mergeCell ref="B100:K100"/>
    <mergeCell ref="B101:K101"/>
    <mergeCell ref="B102:K102"/>
    <mergeCell ref="B103:K103"/>
  </mergeCells>
  <phoneticPr fontId="8"/>
  <dataValidations count="4">
    <dataValidation imeMode="hiragana" allowBlank="1" showInputMessage="1" showErrorMessage="1" sqref="AI113" xr:uid="{00000000-0002-0000-0500-000000000000}"/>
    <dataValidation imeMode="halfAlpha" allowBlank="1" showInputMessage="1" showErrorMessage="1" sqref="X11:X110 Z11:Z110 AD11:AD110 AB11:AB110 L11:R110 B11:B110" xr:uid="{00000000-0002-0000-0500-000001000000}"/>
    <dataValidation type="list" allowBlank="1" showInputMessage="1" showErrorMessage="1" sqref="T11:T110" xr:uid="{00000000-0002-0000-0500-000002000000}">
      <formula1>"特定加算Ⅰ,特定加算Ⅱ"</formula1>
    </dataValidation>
    <dataValidation type="list" allowBlank="1" showInputMessage="1" showErrorMessage="1" sqref="S11:S110" xr:uid="{00000000-0002-0000-0500-000003000000}">
      <formula1>"新規,継続,区分変更"</formula1>
    </dataValidation>
  </dataValidations>
  <pageMargins left="0.70866141732283472" right="0.70866141732283472" top="0.74803149606299213" bottom="0.74803149606299213" header="0.31496062992125984" footer="0.31496062992125984"/>
  <pageSetup paperSize="9" scale="45" fitToHeight="0" orientation="landscape" r:id="rId1"/>
  <ignoredErrors>
    <ignoredError sqref="L12:L15 L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4000000}">
          <x14:formula1>
            <xm:f>OFFSET(【参考】数式用!$A$4,MATCH(P11,【参考】数式用!$A$5:$A$28,0),9,1,4)</xm:f>
          </x14:formula1>
          <xm:sqref>V11:V110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G110"/>
  <sheetViews>
    <sheetView view="pageBreakPreview" zoomScale="70" zoomScaleNormal="85" zoomScaleSheetLayoutView="70" zoomScalePageLayoutView="70" workbookViewId="0"/>
  </sheetViews>
  <sheetFormatPr defaultColWidth="2.5" defaultRowHeight="13.5" x14ac:dyDescent="0.15"/>
  <cols>
    <col min="1" max="1" width="5.625" style="73" customWidth="1"/>
    <col min="2" max="11" width="2.625" style="73" customWidth="1"/>
    <col min="12" max="12" width="21" style="73" customWidth="1"/>
    <col min="13" max="13" width="11.75" style="73" customWidth="1"/>
    <col min="14" max="14" width="15.875" style="73" customWidth="1"/>
    <col min="15" max="15" width="31.25" style="73" customWidth="1"/>
    <col min="16" max="16" width="31.375" style="73" customWidth="1"/>
    <col min="17" max="17" width="11.625" style="73" customWidth="1"/>
    <col min="18" max="18" width="9.625" style="73" customWidth="1"/>
    <col min="19" max="19" width="13.625" style="73" customWidth="1"/>
    <col min="20" max="20" width="6.75" style="73" customWidth="1"/>
    <col min="21" max="21" width="4.75" style="73" customWidth="1"/>
    <col min="22" max="22" width="3.625" style="73" customWidth="1"/>
    <col min="23" max="23" width="3.125" style="73" customWidth="1"/>
    <col min="24" max="24" width="3.625" style="73" customWidth="1"/>
    <col min="25" max="25" width="8" style="73" customWidth="1"/>
    <col min="26" max="26" width="3.625" style="73" customWidth="1"/>
    <col min="27" max="27" width="3.125" style="73" customWidth="1"/>
    <col min="28" max="28" width="3.625" style="73" customWidth="1"/>
    <col min="29" max="29" width="3.125" style="73" customWidth="1"/>
    <col min="30" max="30" width="2.5" style="73" customWidth="1"/>
    <col min="31" max="31" width="3.5" style="73" customWidth="1"/>
    <col min="32" max="32" width="5.875" style="73" customWidth="1"/>
    <col min="33" max="33" width="16.375" style="73" customWidth="1"/>
    <col min="34" max="34" width="7.75" style="73" customWidth="1"/>
    <col min="35" max="35" width="2.25" style="73" customWidth="1"/>
    <col min="36" max="16384" width="2.5" style="73"/>
  </cols>
  <sheetData>
    <row r="1" spans="1:33" ht="21" customHeight="1" x14ac:dyDescent="0.15">
      <c r="A1" s="81" t="s">
        <v>230</v>
      </c>
      <c r="B1" s="72"/>
      <c r="C1" s="72"/>
      <c r="D1" s="72"/>
      <c r="E1" s="72"/>
      <c r="F1" s="72"/>
      <c r="G1" s="74" t="s">
        <v>226</v>
      </c>
      <c r="M1" s="144"/>
      <c r="Q1" s="145"/>
      <c r="R1" s="145"/>
      <c r="S1" s="145"/>
      <c r="T1" s="145"/>
      <c r="U1" s="145"/>
      <c r="V1" s="145"/>
      <c r="W1" s="145"/>
      <c r="X1" s="145"/>
      <c r="Y1" s="145"/>
      <c r="Z1" s="145"/>
      <c r="AA1" s="145"/>
      <c r="AB1" s="145"/>
      <c r="AC1" s="145"/>
      <c r="AD1" s="145"/>
      <c r="AE1" s="145"/>
      <c r="AF1" s="145"/>
      <c r="AG1" s="145"/>
    </row>
    <row r="2" spans="1:33" ht="21" customHeight="1" thickBot="1" x14ac:dyDescent="0.2">
      <c r="B2" s="144"/>
      <c r="C2" s="144"/>
      <c r="D2" s="144"/>
      <c r="E2" s="144"/>
      <c r="F2" s="144"/>
      <c r="G2" s="144"/>
      <c r="H2" s="144"/>
      <c r="I2" s="144"/>
      <c r="J2" s="144"/>
      <c r="K2" s="144"/>
      <c r="L2" s="144"/>
      <c r="M2" s="144"/>
      <c r="N2" s="144"/>
      <c r="O2" s="144"/>
    </row>
    <row r="3" spans="1:33" ht="27" customHeight="1" thickBot="1" x14ac:dyDescent="0.2">
      <c r="A3" s="1284" t="s">
        <v>5</v>
      </c>
      <c r="B3" s="1284"/>
      <c r="C3" s="1285"/>
      <c r="D3" s="1286" t="str">
        <f>IF(基本情報入力シート!M38="","",基本情報入力シート!M38)</f>
        <v>○○ケアサービス</v>
      </c>
      <c r="E3" s="1287"/>
      <c r="F3" s="1287"/>
      <c r="G3" s="1287"/>
      <c r="H3" s="1287"/>
      <c r="I3" s="1287"/>
      <c r="J3" s="1287"/>
      <c r="K3" s="1287"/>
      <c r="L3" s="1287"/>
      <c r="M3" s="1287"/>
      <c r="N3" s="1287"/>
      <c r="O3" s="1288"/>
    </row>
    <row r="4" spans="1:33" ht="21" customHeight="1" thickBot="1" x14ac:dyDescent="0.2">
      <c r="A4" s="146"/>
      <c r="B4" s="146"/>
      <c r="C4" s="146"/>
      <c r="D4" s="147"/>
      <c r="E4" s="147"/>
      <c r="F4" s="147"/>
      <c r="G4" s="147"/>
      <c r="H4" s="147"/>
      <c r="I4" s="147"/>
      <c r="J4" s="147"/>
      <c r="K4" s="147"/>
      <c r="L4" s="147"/>
      <c r="M4" s="147"/>
      <c r="N4" s="147"/>
      <c r="O4" s="147"/>
    </row>
    <row r="5" spans="1:33" ht="27.75" customHeight="1" thickBot="1" x14ac:dyDescent="0.2">
      <c r="A5" s="1231" t="s">
        <v>496</v>
      </c>
      <c r="B5" s="1232"/>
      <c r="C5" s="1232"/>
      <c r="D5" s="1232"/>
      <c r="E5" s="1232"/>
      <c r="F5" s="1232"/>
      <c r="G5" s="1232"/>
      <c r="H5" s="1232"/>
      <c r="I5" s="1232"/>
      <c r="J5" s="1232"/>
      <c r="K5" s="1232"/>
      <c r="L5" s="1232"/>
      <c r="M5" s="1232"/>
      <c r="N5" s="1232"/>
      <c r="O5" s="685">
        <f>IF(SUM(AG11:AG110)=0,"",SUM(AG11:AG110))</f>
        <v>6751200</v>
      </c>
    </row>
    <row r="6" spans="1:33" ht="21" customHeight="1" thickBot="1" x14ac:dyDescent="0.2">
      <c r="Q6" s="148"/>
      <c r="R6" s="148"/>
      <c r="S6" s="72"/>
      <c r="AG6" s="149"/>
    </row>
    <row r="7" spans="1:33" ht="18" customHeight="1" x14ac:dyDescent="0.15">
      <c r="A7" s="1289"/>
      <c r="B7" s="1291" t="s">
        <v>6</v>
      </c>
      <c r="C7" s="1292"/>
      <c r="D7" s="1292"/>
      <c r="E7" s="1292"/>
      <c r="F7" s="1292"/>
      <c r="G7" s="1292"/>
      <c r="H7" s="1292"/>
      <c r="I7" s="1292"/>
      <c r="J7" s="1292"/>
      <c r="K7" s="1293"/>
      <c r="L7" s="1297" t="s">
        <v>87</v>
      </c>
      <c r="M7" s="1301" t="s">
        <v>130</v>
      </c>
      <c r="N7" s="1302"/>
      <c r="O7" s="1299" t="s">
        <v>97</v>
      </c>
      <c r="P7" s="1278" t="s">
        <v>50</v>
      </c>
      <c r="Q7" s="1280" t="s">
        <v>231</v>
      </c>
      <c r="R7" s="1282" t="s">
        <v>234</v>
      </c>
      <c r="S7" s="1275" t="s">
        <v>350</v>
      </c>
      <c r="T7" s="1276"/>
      <c r="U7" s="1276"/>
      <c r="V7" s="1276"/>
      <c r="W7" s="1276"/>
      <c r="X7" s="1276"/>
      <c r="Y7" s="1276"/>
      <c r="Z7" s="1276"/>
      <c r="AA7" s="1276"/>
      <c r="AB7" s="1276"/>
      <c r="AC7" s="1276"/>
      <c r="AD7" s="1276"/>
      <c r="AE7" s="1276"/>
      <c r="AF7" s="1276"/>
      <c r="AG7" s="1277"/>
    </row>
    <row r="8" spans="1:33" ht="21.75" customHeight="1" x14ac:dyDescent="0.15">
      <c r="A8" s="1290"/>
      <c r="B8" s="1294"/>
      <c r="C8" s="1295"/>
      <c r="D8" s="1295"/>
      <c r="E8" s="1295"/>
      <c r="F8" s="1295"/>
      <c r="G8" s="1295"/>
      <c r="H8" s="1295"/>
      <c r="I8" s="1295"/>
      <c r="J8" s="1295"/>
      <c r="K8" s="1296"/>
      <c r="L8" s="1298"/>
      <c r="M8" s="1303"/>
      <c r="N8" s="1304"/>
      <c r="O8" s="1300"/>
      <c r="P8" s="1279"/>
      <c r="Q8" s="1281"/>
      <c r="R8" s="1283"/>
      <c r="S8" s="1309" t="s">
        <v>78</v>
      </c>
      <c r="T8" s="1206" t="s">
        <v>427</v>
      </c>
      <c r="U8" s="1305" t="s">
        <v>235</v>
      </c>
      <c r="V8" s="1306"/>
      <c r="W8" s="1306"/>
      <c r="X8" s="1306"/>
      <c r="Y8" s="1306"/>
      <c r="Z8" s="1306"/>
      <c r="AA8" s="1306"/>
      <c r="AB8" s="1306"/>
      <c r="AC8" s="1306"/>
      <c r="AD8" s="1306"/>
      <c r="AE8" s="1306"/>
      <c r="AF8" s="1302"/>
      <c r="AG8" s="1230" t="s">
        <v>337</v>
      </c>
    </row>
    <row r="9" spans="1:33" ht="105.75" customHeight="1" x14ac:dyDescent="0.15">
      <c r="A9" s="1290"/>
      <c r="B9" s="1294"/>
      <c r="C9" s="1295"/>
      <c r="D9" s="1295"/>
      <c r="E9" s="1295"/>
      <c r="F9" s="1295"/>
      <c r="G9" s="1295"/>
      <c r="H9" s="1295"/>
      <c r="I9" s="1295"/>
      <c r="J9" s="1295"/>
      <c r="K9" s="1296"/>
      <c r="L9" s="1298"/>
      <c r="M9" s="150" t="s">
        <v>131</v>
      </c>
      <c r="N9" s="150" t="s">
        <v>132</v>
      </c>
      <c r="O9" s="1300"/>
      <c r="P9" s="1279"/>
      <c r="Q9" s="1281"/>
      <c r="R9" s="1283"/>
      <c r="S9" s="1203"/>
      <c r="T9" s="1207"/>
      <c r="U9" s="1307"/>
      <c r="V9" s="1307"/>
      <c r="W9" s="1307"/>
      <c r="X9" s="1307"/>
      <c r="Y9" s="1307"/>
      <c r="Z9" s="1307"/>
      <c r="AA9" s="1307"/>
      <c r="AB9" s="1307"/>
      <c r="AC9" s="1307"/>
      <c r="AD9" s="1307"/>
      <c r="AE9" s="1307"/>
      <c r="AF9" s="1308"/>
      <c r="AG9" s="1208"/>
    </row>
    <row r="10" spans="1:33" ht="14.25" x14ac:dyDescent="0.15">
      <c r="A10" s="151"/>
      <c r="B10" s="152"/>
      <c r="C10" s="153"/>
      <c r="D10" s="153"/>
      <c r="E10" s="153"/>
      <c r="F10" s="153"/>
      <c r="G10" s="153"/>
      <c r="H10" s="153"/>
      <c r="I10" s="153"/>
      <c r="J10" s="153"/>
      <c r="K10" s="154"/>
      <c r="L10" s="155"/>
      <c r="M10" s="155"/>
      <c r="N10" s="155"/>
      <c r="O10" s="156"/>
      <c r="P10" s="157"/>
      <c r="Q10" s="158"/>
      <c r="R10" s="159"/>
      <c r="S10" s="133"/>
      <c r="T10" s="160"/>
      <c r="U10" s="161"/>
      <c r="V10" s="161"/>
      <c r="W10" s="161"/>
      <c r="X10" s="161"/>
      <c r="Y10" s="161"/>
      <c r="Z10" s="161"/>
      <c r="AA10" s="161"/>
      <c r="AB10" s="161"/>
      <c r="AC10" s="161"/>
      <c r="AD10" s="161"/>
      <c r="AE10" s="161"/>
      <c r="AF10" s="161"/>
      <c r="AG10" s="162"/>
    </row>
    <row r="11" spans="1:33" ht="36.75" customHeight="1" x14ac:dyDescent="0.15">
      <c r="A11" s="667">
        <v>1</v>
      </c>
      <c r="B11" s="1272" t="str">
        <f>IF(基本情報入力シート!C54="","",基本情報入力シート!C54)</f>
        <v>1334567890</v>
      </c>
      <c r="C11" s="1273"/>
      <c r="D11" s="1273"/>
      <c r="E11" s="1273"/>
      <c r="F11" s="1273"/>
      <c r="G11" s="1273"/>
      <c r="H11" s="1273"/>
      <c r="I11" s="1273"/>
      <c r="J11" s="1273"/>
      <c r="K11" s="1274"/>
      <c r="L11" s="667" t="str">
        <f>IF(基本情報入力シート!M54="","",基本情報入力シート!M54)</f>
        <v>東京都</v>
      </c>
      <c r="M11" s="667" t="str">
        <f>IF(基本情報入力シート!R54="","",基本情報入力シート!R54)</f>
        <v>東京都</v>
      </c>
      <c r="N11" s="667" t="str">
        <f>IF(基本情報入力シート!W54="","",基本情報入力シート!W54)</f>
        <v>千代田区</v>
      </c>
      <c r="O11" s="667" t="str">
        <f>IF(基本情報入力シート!X54="","",基本情報入力シート!X54)</f>
        <v>介護保険事業所名称０１</v>
      </c>
      <c r="P11" s="668" t="str">
        <f>IF(基本情報入力シート!Y54="","",基本情報入力シート!Y54)</f>
        <v>訪問介護</v>
      </c>
      <c r="Q11" s="646">
        <f>IF(基本情報入力シート!Z54="","",基本情報入力シート!Z54)</f>
        <v>225000</v>
      </c>
      <c r="R11" s="669">
        <f>IF(基本情報入力シート!AA54="","",基本情報入力シート!AA54)</f>
        <v>11.4</v>
      </c>
      <c r="S11" s="163" t="s">
        <v>278</v>
      </c>
      <c r="T11" s="670">
        <f>IFERROR(VLOOKUP(P11,【参考】数式用2!$A$3:$C$26,3,FALSE),"")</f>
        <v>2.4E-2</v>
      </c>
      <c r="U11" s="671" t="s">
        <v>21</v>
      </c>
      <c r="V11" s="164">
        <v>5</v>
      </c>
      <c r="W11" s="672" t="s">
        <v>11</v>
      </c>
      <c r="X11" s="164">
        <v>4</v>
      </c>
      <c r="Y11" s="671" t="s">
        <v>67</v>
      </c>
      <c r="Z11" s="164">
        <v>6</v>
      </c>
      <c r="AA11" s="671" t="s">
        <v>11</v>
      </c>
      <c r="AB11" s="164">
        <v>3</v>
      </c>
      <c r="AC11" s="671" t="s">
        <v>14</v>
      </c>
      <c r="AD11" s="311" t="s">
        <v>30</v>
      </c>
      <c r="AE11" s="673">
        <f>IF(V11&gt;=1,(Z11*12+AB11)-(V11*12+X11)+1,"")</f>
        <v>12</v>
      </c>
      <c r="AF11" s="674" t="s">
        <v>47</v>
      </c>
      <c r="AG11" s="675">
        <f>IFERROR(ROUNDDOWN(ROUND(Q11*T11,0)*R11,0)*AE11,"")</f>
        <v>738720</v>
      </c>
    </row>
    <row r="12" spans="1:33" ht="36.75" customHeight="1" x14ac:dyDescent="0.15">
      <c r="A12" s="667">
        <f>A11+1</f>
        <v>2</v>
      </c>
      <c r="B12" s="1272">
        <f>IF(基本情報入力シート!C55="","",基本情報入力シート!C55)</f>
        <v>1334567890</v>
      </c>
      <c r="C12" s="1273"/>
      <c r="D12" s="1273"/>
      <c r="E12" s="1273"/>
      <c r="F12" s="1273"/>
      <c r="G12" s="1273"/>
      <c r="H12" s="1273"/>
      <c r="I12" s="1273"/>
      <c r="J12" s="1273"/>
      <c r="K12" s="1274"/>
      <c r="L12" s="667" t="str">
        <f>IF(基本情報入力シート!M55="","",基本情報入力シート!M55)</f>
        <v>千代田区・中央区・港区</v>
      </c>
      <c r="M12" s="667" t="str">
        <f>IF(基本情報入力シート!R55="","",基本情報入力シート!R55)</f>
        <v>東京都</v>
      </c>
      <c r="N12" s="667" t="str">
        <f>IF(基本情報入力シート!W55="","",基本情報入力シート!W55)</f>
        <v>千代田区</v>
      </c>
      <c r="O12" s="667" t="str">
        <f>IF(基本情報入力シート!X55="","",基本情報入力シート!X55)</f>
        <v>介護保険事業所名称０１</v>
      </c>
      <c r="P12" s="668" t="str">
        <f>IF(基本情報入力シート!Y55="","",基本情報入力シート!Y55)</f>
        <v>訪問型サービス（総合事業）</v>
      </c>
      <c r="Q12" s="646">
        <f>IF(基本情報入力シート!Z55="","",基本情報入力シート!Z55)</f>
        <v>95000</v>
      </c>
      <c r="R12" s="669">
        <f>IF(基本情報入力シート!AA55="","",基本情報入力シート!AA55)</f>
        <v>11.4</v>
      </c>
      <c r="S12" s="163" t="s">
        <v>278</v>
      </c>
      <c r="T12" s="670">
        <f>IFERROR(VLOOKUP(P12,【参考】数式用2!$A$3:$C$26,3,FALSE),"")</f>
        <v>2.4E-2</v>
      </c>
      <c r="U12" s="671" t="s">
        <v>21</v>
      </c>
      <c r="V12" s="164">
        <v>5</v>
      </c>
      <c r="W12" s="672" t="s">
        <v>11</v>
      </c>
      <c r="X12" s="164">
        <v>4</v>
      </c>
      <c r="Y12" s="671" t="s">
        <v>67</v>
      </c>
      <c r="Z12" s="164">
        <v>6</v>
      </c>
      <c r="AA12" s="671" t="s">
        <v>11</v>
      </c>
      <c r="AB12" s="164">
        <v>3</v>
      </c>
      <c r="AC12" s="671" t="s">
        <v>14</v>
      </c>
      <c r="AD12" s="311" t="s">
        <v>30</v>
      </c>
      <c r="AE12" s="673">
        <f t="shared" ref="AE12:AE75" si="0">IF(V12&gt;=1,(Z12*12+AB12)-(V12*12+X12)+1,"")</f>
        <v>12</v>
      </c>
      <c r="AF12" s="674" t="s">
        <v>47</v>
      </c>
      <c r="AG12" s="675">
        <f t="shared" ref="AG12:AG75" si="1">IFERROR(ROUNDDOWN(ROUND(Q12*T12,0)*R12,0)*AE12,"")</f>
        <v>311904</v>
      </c>
    </row>
    <row r="13" spans="1:33" ht="36.75" customHeight="1" x14ac:dyDescent="0.15">
      <c r="A13" s="667">
        <f t="shared" ref="A13:A76" si="2">A12+1</f>
        <v>3</v>
      </c>
      <c r="B13" s="1272">
        <f>IF(基本情報入力シート!C56="","",基本情報入力シート!C56)</f>
        <v>1334567891</v>
      </c>
      <c r="C13" s="1273"/>
      <c r="D13" s="1273"/>
      <c r="E13" s="1273"/>
      <c r="F13" s="1273"/>
      <c r="G13" s="1273"/>
      <c r="H13" s="1273"/>
      <c r="I13" s="1273"/>
      <c r="J13" s="1273"/>
      <c r="K13" s="1274"/>
      <c r="L13" s="667" t="str">
        <f>IF(基本情報入力シート!M56="","",基本情報入力シート!M56)</f>
        <v>東京都</v>
      </c>
      <c r="M13" s="667" t="str">
        <f>IF(基本情報入力シート!R56="","",基本情報入力シート!R56)</f>
        <v>東京都</v>
      </c>
      <c r="N13" s="667" t="str">
        <f>IF(基本情報入力シート!W56="","",基本情報入力シート!W56)</f>
        <v>豊島区</v>
      </c>
      <c r="O13" s="667" t="str">
        <f>IF(基本情報入力シート!X56="","",基本情報入力シート!X56)</f>
        <v>介護保険事業所名称０２</v>
      </c>
      <c r="P13" s="668" t="str">
        <f>IF(基本情報入力シート!Y56="","",基本情報入力シート!Y56)</f>
        <v>通所介護</v>
      </c>
      <c r="Q13" s="646">
        <f>IF(基本情報入力シート!Z56="","",基本情報入力シート!Z56)</f>
        <v>385000</v>
      </c>
      <c r="R13" s="669">
        <f>IF(基本情報入力シート!AA56="","",基本情報入力シート!AA56)</f>
        <v>10.9</v>
      </c>
      <c r="S13" s="163"/>
      <c r="T13" s="670">
        <f>IFERROR(VLOOKUP(P13,【参考】数式用2!$A$3:$C$26,3,FALSE),"")</f>
        <v>1.0999999999999999E-2</v>
      </c>
      <c r="U13" s="671" t="s">
        <v>21</v>
      </c>
      <c r="V13" s="164"/>
      <c r="W13" s="672" t="s">
        <v>11</v>
      </c>
      <c r="X13" s="164"/>
      <c r="Y13" s="671" t="s">
        <v>67</v>
      </c>
      <c r="Z13" s="164"/>
      <c r="AA13" s="671" t="s">
        <v>11</v>
      </c>
      <c r="AB13" s="164"/>
      <c r="AC13" s="671" t="s">
        <v>14</v>
      </c>
      <c r="AD13" s="311" t="s">
        <v>30</v>
      </c>
      <c r="AE13" s="673" t="str">
        <f t="shared" si="0"/>
        <v/>
      </c>
      <c r="AF13" s="674" t="s">
        <v>47</v>
      </c>
      <c r="AG13" s="675" t="str">
        <f t="shared" si="1"/>
        <v/>
      </c>
    </row>
    <row r="14" spans="1:33" ht="36.75" customHeight="1" x14ac:dyDescent="0.15">
      <c r="A14" s="667">
        <f t="shared" si="2"/>
        <v>4</v>
      </c>
      <c r="B14" s="1272">
        <f>IF(基本情報入力シート!C57="","",基本情報入力シート!C57)</f>
        <v>1334567892</v>
      </c>
      <c r="C14" s="1273"/>
      <c r="D14" s="1273"/>
      <c r="E14" s="1273"/>
      <c r="F14" s="1273"/>
      <c r="G14" s="1273"/>
      <c r="H14" s="1273"/>
      <c r="I14" s="1273"/>
      <c r="J14" s="1273"/>
      <c r="K14" s="1274"/>
      <c r="L14" s="667" t="str">
        <f>IF(基本情報入力シート!M57="","",基本情報入力シート!M57)</f>
        <v>横浜市</v>
      </c>
      <c r="M14" s="667" t="str">
        <f>IF(基本情報入力シート!R57="","",基本情報入力シート!R57)</f>
        <v>神奈川県</v>
      </c>
      <c r="N14" s="667" t="str">
        <f>IF(基本情報入力シート!W57="","",基本情報入力シート!W57)</f>
        <v>横浜市</v>
      </c>
      <c r="O14" s="667" t="str">
        <f>IF(基本情報入力シート!X57="","",基本情報入力シート!X57)</f>
        <v>介護保険事業所名称０３</v>
      </c>
      <c r="P14" s="668" t="str">
        <f>IF(基本情報入力シート!Y57="","",基本情報入力シート!Y57)</f>
        <v>（介護予防）小規模多機能型居宅介護</v>
      </c>
      <c r="Q14" s="646">
        <f>IF(基本情報入力シート!Z57="","",基本情報入力シート!Z57)</f>
        <v>425000</v>
      </c>
      <c r="R14" s="669">
        <f>IF(基本情報入力シート!AA57="","",基本情報入力シート!AA57)</f>
        <v>10.88</v>
      </c>
      <c r="S14" s="163" t="s">
        <v>280</v>
      </c>
      <c r="T14" s="670">
        <f>IFERROR(VLOOKUP(P14,【参考】数式用2!$A$3:$C$26,3,FALSE),"")</f>
        <v>1.7000000000000001E-2</v>
      </c>
      <c r="U14" s="671" t="s">
        <v>21</v>
      </c>
      <c r="V14" s="164">
        <v>5</v>
      </c>
      <c r="W14" s="672" t="s">
        <v>11</v>
      </c>
      <c r="X14" s="164">
        <v>4</v>
      </c>
      <c r="Y14" s="671" t="s">
        <v>67</v>
      </c>
      <c r="Z14" s="164">
        <v>6</v>
      </c>
      <c r="AA14" s="671" t="s">
        <v>11</v>
      </c>
      <c r="AB14" s="164">
        <v>3</v>
      </c>
      <c r="AC14" s="671" t="s">
        <v>14</v>
      </c>
      <c r="AD14" s="311" t="s">
        <v>30</v>
      </c>
      <c r="AE14" s="673">
        <f t="shared" si="0"/>
        <v>12</v>
      </c>
      <c r="AF14" s="674" t="s">
        <v>47</v>
      </c>
      <c r="AG14" s="675">
        <f t="shared" si="1"/>
        <v>943296</v>
      </c>
    </row>
    <row r="15" spans="1:33" ht="36.75" customHeight="1" x14ac:dyDescent="0.15">
      <c r="A15" s="667">
        <f t="shared" si="2"/>
        <v>5</v>
      </c>
      <c r="B15" s="1272">
        <f>IF(基本情報入力シート!C58="","",基本情報入力シート!C58)</f>
        <v>1334567893</v>
      </c>
      <c r="C15" s="1273"/>
      <c r="D15" s="1273"/>
      <c r="E15" s="1273"/>
      <c r="F15" s="1273"/>
      <c r="G15" s="1273"/>
      <c r="H15" s="1273"/>
      <c r="I15" s="1273"/>
      <c r="J15" s="1273"/>
      <c r="K15" s="1274"/>
      <c r="L15" s="667" t="str">
        <f>IF(基本情報入力シート!M58="","",基本情報入力シート!M58)</f>
        <v>千葉県</v>
      </c>
      <c r="M15" s="667" t="str">
        <f>IF(基本情報入力シート!R58="","",基本情報入力シート!R58)</f>
        <v>千葉県</v>
      </c>
      <c r="N15" s="667" t="str">
        <f>IF(基本情報入力シート!W58="","",基本情報入力シート!W58)</f>
        <v>千葉市</v>
      </c>
      <c r="O15" s="667" t="str">
        <f>IF(基本情報入力シート!X58="","",基本情報入力シート!X58)</f>
        <v>介護保険事業所名称０４</v>
      </c>
      <c r="P15" s="668" t="str">
        <f>IF(基本情報入力シート!Y58="","",基本情報入力シート!Y58)</f>
        <v>介護老人福祉施設</v>
      </c>
      <c r="Q15" s="646">
        <f>IF(基本情報入力シート!Z58="","",基本情報入力シート!Z58)</f>
        <v>2135000</v>
      </c>
      <c r="R15" s="669">
        <f>IF(基本情報入力シート!AA58="","",基本情報入力シート!AA58)</f>
        <v>10.68</v>
      </c>
      <c r="S15" s="163" t="s">
        <v>278</v>
      </c>
      <c r="T15" s="670">
        <f>IFERROR(VLOOKUP(P15,【参考】数式用2!$A$3:$C$26,3,FALSE),"")</f>
        <v>1.6E-2</v>
      </c>
      <c r="U15" s="671" t="s">
        <v>21</v>
      </c>
      <c r="V15" s="164">
        <v>5</v>
      </c>
      <c r="W15" s="672" t="s">
        <v>11</v>
      </c>
      <c r="X15" s="164">
        <v>4</v>
      </c>
      <c r="Y15" s="671" t="s">
        <v>67</v>
      </c>
      <c r="Z15" s="164">
        <v>6</v>
      </c>
      <c r="AA15" s="671" t="s">
        <v>11</v>
      </c>
      <c r="AB15" s="164">
        <v>3</v>
      </c>
      <c r="AC15" s="671" t="s">
        <v>14</v>
      </c>
      <c r="AD15" s="311" t="s">
        <v>30</v>
      </c>
      <c r="AE15" s="673">
        <f t="shared" si="0"/>
        <v>12</v>
      </c>
      <c r="AF15" s="674" t="s">
        <v>47</v>
      </c>
      <c r="AG15" s="675">
        <f t="shared" si="1"/>
        <v>4377936</v>
      </c>
    </row>
    <row r="16" spans="1:33" ht="36.75" customHeight="1" x14ac:dyDescent="0.15">
      <c r="A16" s="667">
        <f t="shared" si="2"/>
        <v>6</v>
      </c>
      <c r="B16" s="1272">
        <f>IF(基本情報入力シート!C59="","",基本情報入力シート!C59)</f>
        <v>1334567893</v>
      </c>
      <c r="C16" s="1273"/>
      <c r="D16" s="1273"/>
      <c r="E16" s="1273"/>
      <c r="F16" s="1273"/>
      <c r="G16" s="1273"/>
      <c r="H16" s="1273"/>
      <c r="I16" s="1273"/>
      <c r="J16" s="1273"/>
      <c r="K16" s="1274"/>
      <c r="L16" s="667" t="str">
        <f>IF(基本情報入力シート!M59="","",基本情報入力シート!M59)</f>
        <v>千葉県</v>
      </c>
      <c r="M16" s="667" t="str">
        <f>IF(基本情報入力シート!R59="","",基本情報入力シート!R59)</f>
        <v>千葉県</v>
      </c>
      <c r="N16" s="667" t="str">
        <f>IF(基本情報入力シート!W59="","",基本情報入力シート!W59)</f>
        <v>千葉市</v>
      </c>
      <c r="O16" s="667" t="str">
        <f>IF(基本情報入力シート!X59="","",基本情報入力シート!X59)</f>
        <v>介護保険事業所名称０４</v>
      </c>
      <c r="P16" s="668" t="str">
        <f>IF(基本情報入力シート!Y59="","",基本情報入力シート!Y59)</f>
        <v>（介護予防）短期入所生活介護</v>
      </c>
      <c r="Q16" s="646">
        <f>IF(基本情報入力シート!Z59="","",基本情報入力シート!Z59)</f>
        <v>185000</v>
      </c>
      <c r="R16" s="669">
        <f>IF(基本情報入力シート!AA59="","",基本情報入力シート!AA59)</f>
        <v>10.68</v>
      </c>
      <c r="S16" s="163" t="s">
        <v>278</v>
      </c>
      <c r="T16" s="670">
        <f>IFERROR(VLOOKUP(P16,【参考】数式用2!$A$3:$C$26,3,FALSE),"")</f>
        <v>1.6E-2</v>
      </c>
      <c r="U16" s="671" t="s">
        <v>121</v>
      </c>
      <c r="V16" s="164">
        <v>5</v>
      </c>
      <c r="W16" s="672" t="s">
        <v>122</v>
      </c>
      <c r="X16" s="164">
        <v>4</v>
      </c>
      <c r="Y16" s="671" t="s">
        <v>123</v>
      </c>
      <c r="Z16" s="164">
        <v>6</v>
      </c>
      <c r="AA16" s="671" t="s">
        <v>122</v>
      </c>
      <c r="AB16" s="164">
        <v>3</v>
      </c>
      <c r="AC16" s="671" t="s">
        <v>124</v>
      </c>
      <c r="AD16" s="311" t="s">
        <v>125</v>
      </c>
      <c r="AE16" s="673">
        <f t="shared" si="0"/>
        <v>12</v>
      </c>
      <c r="AF16" s="674" t="s">
        <v>126</v>
      </c>
      <c r="AG16" s="675">
        <f t="shared" si="1"/>
        <v>379344</v>
      </c>
    </row>
    <row r="17" spans="1:33" ht="36.75" customHeight="1" x14ac:dyDescent="0.15">
      <c r="A17" s="667">
        <f t="shared" si="2"/>
        <v>7</v>
      </c>
      <c r="B17" s="1272" t="str">
        <f>IF(基本情報入力シート!C60="","",基本情報入力シート!C60)</f>
        <v/>
      </c>
      <c r="C17" s="1273"/>
      <c r="D17" s="1273"/>
      <c r="E17" s="1273"/>
      <c r="F17" s="1273"/>
      <c r="G17" s="1273"/>
      <c r="H17" s="1273"/>
      <c r="I17" s="1273"/>
      <c r="J17" s="1273"/>
      <c r="K17" s="1274"/>
      <c r="L17" s="667" t="str">
        <f>IF(基本情報入力シート!M60="","",基本情報入力シート!M60)</f>
        <v/>
      </c>
      <c r="M17" s="667" t="str">
        <f>IF(基本情報入力シート!R60="","",基本情報入力シート!R60)</f>
        <v/>
      </c>
      <c r="N17" s="667" t="str">
        <f>IF(基本情報入力シート!W60="","",基本情報入力シート!W60)</f>
        <v/>
      </c>
      <c r="O17" s="667" t="str">
        <f>IF(基本情報入力シート!X60="","",基本情報入力シート!X60)</f>
        <v/>
      </c>
      <c r="P17" s="668" t="str">
        <f>IF(基本情報入力シート!Y60="","",基本情報入力シート!Y60)</f>
        <v/>
      </c>
      <c r="Q17" s="646" t="str">
        <f>IF(基本情報入力シート!Z60="","",基本情報入力シート!Z60)</f>
        <v/>
      </c>
      <c r="R17" s="669" t="str">
        <f>IF(基本情報入力シート!AA60="","",基本情報入力シート!AA60)</f>
        <v/>
      </c>
      <c r="S17" s="163"/>
      <c r="T17" s="670" t="str">
        <f>IF(P17="","",VLOOKUP(P17,【参考】数式用2!$A$3:$C$26,3,FALSE))</f>
        <v/>
      </c>
      <c r="U17" s="671" t="s">
        <v>121</v>
      </c>
      <c r="V17" s="164"/>
      <c r="W17" s="672" t="s">
        <v>122</v>
      </c>
      <c r="X17" s="164"/>
      <c r="Y17" s="671" t="s">
        <v>123</v>
      </c>
      <c r="Z17" s="164"/>
      <c r="AA17" s="671" t="s">
        <v>122</v>
      </c>
      <c r="AB17" s="164"/>
      <c r="AC17" s="671" t="s">
        <v>124</v>
      </c>
      <c r="AD17" s="311" t="s">
        <v>125</v>
      </c>
      <c r="AE17" s="673" t="str">
        <f t="shared" si="0"/>
        <v/>
      </c>
      <c r="AF17" s="674" t="s">
        <v>126</v>
      </c>
      <c r="AG17" s="675" t="str">
        <f t="shared" si="1"/>
        <v/>
      </c>
    </row>
    <row r="18" spans="1:33" ht="36.75" customHeight="1" x14ac:dyDescent="0.15">
      <c r="A18" s="667">
        <f t="shared" si="2"/>
        <v>8</v>
      </c>
      <c r="B18" s="1272" t="str">
        <f>IF(基本情報入力シート!C61="","",基本情報入力シート!C61)</f>
        <v/>
      </c>
      <c r="C18" s="1273"/>
      <c r="D18" s="1273"/>
      <c r="E18" s="1273"/>
      <c r="F18" s="1273"/>
      <c r="G18" s="1273"/>
      <c r="H18" s="1273"/>
      <c r="I18" s="1273"/>
      <c r="J18" s="1273"/>
      <c r="K18" s="1274"/>
      <c r="L18" s="667" t="str">
        <f>IF(基本情報入力シート!M61="","",基本情報入力シート!M61)</f>
        <v/>
      </c>
      <c r="M18" s="667" t="str">
        <f>IF(基本情報入力シート!R61="","",基本情報入力シート!R61)</f>
        <v/>
      </c>
      <c r="N18" s="667" t="str">
        <f>IF(基本情報入力シート!W61="","",基本情報入力シート!W61)</f>
        <v/>
      </c>
      <c r="O18" s="667" t="str">
        <f>IF(基本情報入力シート!X61="","",基本情報入力シート!X61)</f>
        <v/>
      </c>
      <c r="P18" s="668" t="str">
        <f>IF(基本情報入力シート!Y61="","",基本情報入力シート!Y61)</f>
        <v/>
      </c>
      <c r="Q18" s="646" t="str">
        <f>IF(基本情報入力シート!Z61="","",基本情報入力シート!Z61)</f>
        <v/>
      </c>
      <c r="R18" s="669" t="str">
        <f>IF(基本情報入力シート!AA61="","",基本情報入力シート!AA61)</f>
        <v/>
      </c>
      <c r="S18" s="163"/>
      <c r="T18" s="670" t="str">
        <f>IF(P18="","",VLOOKUP(P18,【参考】数式用2!$A$3:$C$26,3,FALSE))</f>
        <v/>
      </c>
      <c r="U18" s="671" t="s">
        <v>121</v>
      </c>
      <c r="V18" s="164"/>
      <c r="W18" s="672" t="s">
        <v>122</v>
      </c>
      <c r="X18" s="164"/>
      <c r="Y18" s="671" t="s">
        <v>123</v>
      </c>
      <c r="Z18" s="164"/>
      <c r="AA18" s="671" t="s">
        <v>122</v>
      </c>
      <c r="AB18" s="164"/>
      <c r="AC18" s="671" t="s">
        <v>124</v>
      </c>
      <c r="AD18" s="311" t="s">
        <v>125</v>
      </c>
      <c r="AE18" s="673" t="str">
        <f t="shared" si="0"/>
        <v/>
      </c>
      <c r="AF18" s="674" t="s">
        <v>126</v>
      </c>
      <c r="AG18" s="675" t="str">
        <f t="shared" si="1"/>
        <v/>
      </c>
    </row>
    <row r="19" spans="1:33" ht="36.75" customHeight="1" x14ac:dyDescent="0.15">
      <c r="A19" s="667">
        <f t="shared" si="2"/>
        <v>9</v>
      </c>
      <c r="B19" s="1272" t="str">
        <f>IF(基本情報入力シート!C62="","",基本情報入力シート!C62)</f>
        <v/>
      </c>
      <c r="C19" s="1273"/>
      <c r="D19" s="1273"/>
      <c r="E19" s="1273"/>
      <c r="F19" s="1273"/>
      <c r="G19" s="1273"/>
      <c r="H19" s="1273"/>
      <c r="I19" s="1273"/>
      <c r="J19" s="1273"/>
      <c r="K19" s="1274"/>
      <c r="L19" s="667" t="str">
        <f>IF(基本情報入力シート!M62="","",基本情報入力シート!M62)</f>
        <v/>
      </c>
      <c r="M19" s="667" t="str">
        <f>IF(基本情報入力シート!R62="","",基本情報入力シート!R62)</f>
        <v/>
      </c>
      <c r="N19" s="667" t="str">
        <f>IF(基本情報入力シート!W62="","",基本情報入力シート!W62)</f>
        <v/>
      </c>
      <c r="O19" s="667" t="str">
        <f>IF(基本情報入力シート!X62="","",基本情報入力シート!X62)</f>
        <v/>
      </c>
      <c r="P19" s="668" t="str">
        <f>IF(基本情報入力シート!Y62="","",基本情報入力シート!Y62)</f>
        <v/>
      </c>
      <c r="Q19" s="646" t="str">
        <f>IF(基本情報入力シート!Z62="","",基本情報入力シート!Z62)</f>
        <v/>
      </c>
      <c r="R19" s="669" t="str">
        <f>IF(基本情報入力シート!AA62="","",基本情報入力シート!AA62)</f>
        <v/>
      </c>
      <c r="S19" s="163"/>
      <c r="T19" s="670" t="str">
        <f>IF(P19="","",VLOOKUP(P19,【参考】数式用2!$A$3:$C$26,3,FALSE))</f>
        <v/>
      </c>
      <c r="U19" s="671" t="s">
        <v>121</v>
      </c>
      <c r="V19" s="164"/>
      <c r="W19" s="672" t="s">
        <v>122</v>
      </c>
      <c r="X19" s="164"/>
      <c r="Y19" s="671" t="s">
        <v>123</v>
      </c>
      <c r="Z19" s="164"/>
      <c r="AA19" s="671" t="s">
        <v>122</v>
      </c>
      <c r="AB19" s="164"/>
      <c r="AC19" s="671" t="s">
        <v>124</v>
      </c>
      <c r="AD19" s="311" t="s">
        <v>125</v>
      </c>
      <c r="AE19" s="673" t="str">
        <f t="shared" si="0"/>
        <v/>
      </c>
      <c r="AF19" s="674" t="s">
        <v>126</v>
      </c>
      <c r="AG19" s="675" t="str">
        <f t="shared" si="1"/>
        <v/>
      </c>
    </row>
    <row r="20" spans="1:33" ht="36.75" customHeight="1" x14ac:dyDescent="0.15">
      <c r="A20" s="667">
        <f t="shared" si="2"/>
        <v>10</v>
      </c>
      <c r="B20" s="1272" t="str">
        <f>IF(基本情報入力シート!C63="","",基本情報入力シート!C63)</f>
        <v/>
      </c>
      <c r="C20" s="1273"/>
      <c r="D20" s="1273"/>
      <c r="E20" s="1273"/>
      <c r="F20" s="1273"/>
      <c r="G20" s="1273"/>
      <c r="H20" s="1273"/>
      <c r="I20" s="1273"/>
      <c r="J20" s="1273"/>
      <c r="K20" s="1274"/>
      <c r="L20" s="667" t="str">
        <f>IF(基本情報入力シート!M63="","",基本情報入力シート!M63)</f>
        <v/>
      </c>
      <c r="M20" s="667" t="str">
        <f>IF(基本情報入力シート!R63="","",基本情報入力シート!R63)</f>
        <v/>
      </c>
      <c r="N20" s="667" t="str">
        <f>IF(基本情報入力シート!W63="","",基本情報入力シート!W63)</f>
        <v/>
      </c>
      <c r="O20" s="667" t="str">
        <f>IF(基本情報入力シート!X63="","",基本情報入力シート!X63)</f>
        <v/>
      </c>
      <c r="P20" s="668" t="str">
        <f>IF(基本情報入力シート!Y63="","",基本情報入力シート!Y63)</f>
        <v/>
      </c>
      <c r="Q20" s="646" t="str">
        <f>IF(基本情報入力シート!Z63="","",基本情報入力シート!Z63)</f>
        <v/>
      </c>
      <c r="R20" s="669" t="str">
        <f>IF(基本情報入力シート!AA63="","",基本情報入力シート!AA63)</f>
        <v/>
      </c>
      <c r="S20" s="163"/>
      <c r="T20" s="670" t="str">
        <f>IF(P20="","",VLOOKUP(P20,【参考】数式用2!$A$3:$C$26,3,FALSE))</f>
        <v/>
      </c>
      <c r="U20" s="671" t="s">
        <v>121</v>
      </c>
      <c r="V20" s="164"/>
      <c r="W20" s="672" t="s">
        <v>122</v>
      </c>
      <c r="X20" s="164"/>
      <c r="Y20" s="671" t="s">
        <v>123</v>
      </c>
      <c r="Z20" s="164"/>
      <c r="AA20" s="671" t="s">
        <v>122</v>
      </c>
      <c r="AB20" s="164"/>
      <c r="AC20" s="671" t="s">
        <v>124</v>
      </c>
      <c r="AD20" s="311" t="s">
        <v>125</v>
      </c>
      <c r="AE20" s="673" t="str">
        <f t="shared" si="0"/>
        <v/>
      </c>
      <c r="AF20" s="674" t="s">
        <v>126</v>
      </c>
      <c r="AG20" s="675" t="str">
        <f t="shared" si="1"/>
        <v/>
      </c>
    </row>
    <row r="21" spans="1:33" ht="36.75" customHeight="1" x14ac:dyDescent="0.15">
      <c r="A21" s="667">
        <f t="shared" si="2"/>
        <v>11</v>
      </c>
      <c r="B21" s="1272" t="str">
        <f>IF(基本情報入力シート!C64="","",基本情報入力シート!C64)</f>
        <v/>
      </c>
      <c r="C21" s="1273"/>
      <c r="D21" s="1273"/>
      <c r="E21" s="1273"/>
      <c r="F21" s="1273"/>
      <c r="G21" s="1273"/>
      <c r="H21" s="1273"/>
      <c r="I21" s="1273"/>
      <c r="J21" s="1273"/>
      <c r="K21" s="1274"/>
      <c r="L21" s="667" t="str">
        <f>IF(基本情報入力シート!M64="","",基本情報入力シート!M64)</f>
        <v/>
      </c>
      <c r="M21" s="667" t="str">
        <f>IF(基本情報入力シート!R64="","",基本情報入力シート!R64)</f>
        <v/>
      </c>
      <c r="N21" s="667" t="str">
        <f>IF(基本情報入力シート!W64="","",基本情報入力シート!W64)</f>
        <v/>
      </c>
      <c r="O21" s="667" t="str">
        <f>IF(基本情報入力シート!X64="","",基本情報入力シート!X64)</f>
        <v/>
      </c>
      <c r="P21" s="668" t="str">
        <f>IF(基本情報入力シート!Y64="","",基本情報入力シート!Y64)</f>
        <v/>
      </c>
      <c r="Q21" s="646" t="str">
        <f>IF(基本情報入力シート!Z64="","",基本情報入力シート!Z64)</f>
        <v/>
      </c>
      <c r="R21" s="669" t="str">
        <f>IF(基本情報入力シート!AA64="","",基本情報入力シート!AA64)</f>
        <v/>
      </c>
      <c r="S21" s="163"/>
      <c r="T21" s="670" t="str">
        <f>IF(P21="","",VLOOKUP(P21,【参考】数式用2!$A$3:$C$26,3,FALSE))</f>
        <v/>
      </c>
      <c r="U21" s="671" t="s">
        <v>121</v>
      </c>
      <c r="V21" s="164"/>
      <c r="W21" s="672" t="s">
        <v>122</v>
      </c>
      <c r="X21" s="164"/>
      <c r="Y21" s="671" t="s">
        <v>123</v>
      </c>
      <c r="Z21" s="164"/>
      <c r="AA21" s="671" t="s">
        <v>122</v>
      </c>
      <c r="AB21" s="164"/>
      <c r="AC21" s="671" t="s">
        <v>124</v>
      </c>
      <c r="AD21" s="311" t="s">
        <v>125</v>
      </c>
      <c r="AE21" s="673" t="str">
        <f t="shared" si="0"/>
        <v/>
      </c>
      <c r="AF21" s="674" t="s">
        <v>126</v>
      </c>
      <c r="AG21" s="675" t="str">
        <f t="shared" si="1"/>
        <v/>
      </c>
    </row>
    <row r="22" spans="1:33" ht="36.75" customHeight="1" x14ac:dyDescent="0.15">
      <c r="A22" s="667">
        <f t="shared" si="2"/>
        <v>12</v>
      </c>
      <c r="B22" s="1272" t="str">
        <f>IF(基本情報入力シート!C65="","",基本情報入力シート!C65)</f>
        <v/>
      </c>
      <c r="C22" s="1273"/>
      <c r="D22" s="1273"/>
      <c r="E22" s="1273"/>
      <c r="F22" s="1273"/>
      <c r="G22" s="1273"/>
      <c r="H22" s="1273"/>
      <c r="I22" s="1273"/>
      <c r="J22" s="1273"/>
      <c r="K22" s="1274"/>
      <c r="L22" s="667" t="str">
        <f>IF(基本情報入力シート!M65="","",基本情報入力シート!M65)</f>
        <v/>
      </c>
      <c r="M22" s="667" t="str">
        <f>IF(基本情報入力シート!R65="","",基本情報入力シート!R65)</f>
        <v/>
      </c>
      <c r="N22" s="667" t="str">
        <f>IF(基本情報入力シート!W65="","",基本情報入力シート!W65)</f>
        <v/>
      </c>
      <c r="O22" s="667" t="str">
        <f>IF(基本情報入力シート!X65="","",基本情報入力シート!X65)</f>
        <v/>
      </c>
      <c r="P22" s="668" t="str">
        <f>IF(基本情報入力シート!Y65="","",基本情報入力シート!Y65)</f>
        <v/>
      </c>
      <c r="Q22" s="646" t="str">
        <f>IF(基本情報入力シート!Z65="","",基本情報入力シート!Z65)</f>
        <v/>
      </c>
      <c r="R22" s="669" t="str">
        <f>IF(基本情報入力シート!AA65="","",基本情報入力シート!AA65)</f>
        <v/>
      </c>
      <c r="S22" s="163"/>
      <c r="T22" s="670" t="str">
        <f>IF(P22="","",VLOOKUP(P22,【参考】数式用2!$A$3:$C$26,3,FALSE))</f>
        <v/>
      </c>
      <c r="U22" s="671" t="s">
        <v>121</v>
      </c>
      <c r="V22" s="164"/>
      <c r="W22" s="672" t="s">
        <v>122</v>
      </c>
      <c r="X22" s="164"/>
      <c r="Y22" s="671" t="s">
        <v>123</v>
      </c>
      <c r="Z22" s="164"/>
      <c r="AA22" s="671" t="s">
        <v>122</v>
      </c>
      <c r="AB22" s="164"/>
      <c r="AC22" s="671" t="s">
        <v>124</v>
      </c>
      <c r="AD22" s="311" t="s">
        <v>125</v>
      </c>
      <c r="AE22" s="673" t="str">
        <f t="shared" si="0"/>
        <v/>
      </c>
      <c r="AF22" s="674" t="s">
        <v>126</v>
      </c>
      <c r="AG22" s="675" t="str">
        <f t="shared" si="1"/>
        <v/>
      </c>
    </row>
    <row r="23" spans="1:33" ht="36.75" customHeight="1" x14ac:dyDescent="0.15">
      <c r="A23" s="667">
        <f t="shared" si="2"/>
        <v>13</v>
      </c>
      <c r="B23" s="1272" t="str">
        <f>IF(基本情報入力シート!C66="","",基本情報入力シート!C66)</f>
        <v/>
      </c>
      <c r="C23" s="1273"/>
      <c r="D23" s="1273"/>
      <c r="E23" s="1273"/>
      <c r="F23" s="1273"/>
      <c r="G23" s="1273"/>
      <c r="H23" s="1273"/>
      <c r="I23" s="1273"/>
      <c r="J23" s="1273"/>
      <c r="K23" s="1274"/>
      <c r="L23" s="667" t="str">
        <f>IF(基本情報入力シート!M66="","",基本情報入力シート!M66)</f>
        <v/>
      </c>
      <c r="M23" s="667" t="str">
        <f>IF(基本情報入力シート!R66="","",基本情報入力シート!R66)</f>
        <v/>
      </c>
      <c r="N23" s="667" t="str">
        <f>IF(基本情報入力シート!W66="","",基本情報入力シート!W66)</f>
        <v/>
      </c>
      <c r="O23" s="667" t="str">
        <f>IF(基本情報入力シート!X66="","",基本情報入力シート!X66)</f>
        <v/>
      </c>
      <c r="P23" s="668" t="str">
        <f>IF(基本情報入力シート!Y66="","",基本情報入力シート!Y66)</f>
        <v/>
      </c>
      <c r="Q23" s="646" t="str">
        <f>IF(基本情報入力シート!Z66="","",基本情報入力シート!Z66)</f>
        <v/>
      </c>
      <c r="R23" s="669" t="str">
        <f>IF(基本情報入力シート!AA66="","",基本情報入力シート!AA66)</f>
        <v/>
      </c>
      <c r="S23" s="163"/>
      <c r="T23" s="670" t="str">
        <f>IF(P23="","",VLOOKUP(P23,【参考】数式用2!$A$3:$C$26,3,FALSE))</f>
        <v/>
      </c>
      <c r="U23" s="671" t="s">
        <v>121</v>
      </c>
      <c r="V23" s="164"/>
      <c r="W23" s="672" t="s">
        <v>122</v>
      </c>
      <c r="X23" s="164"/>
      <c r="Y23" s="671" t="s">
        <v>123</v>
      </c>
      <c r="Z23" s="164"/>
      <c r="AA23" s="671" t="s">
        <v>122</v>
      </c>
      <c r="AB23" s="164"/>
      <c r="AC23" s="671" t="s">
        <v>124</v>
      </c>
      <c r="AD23" s="311" t="s">
        <v>125</v>
      </c>
      <c r="AE23" s="673" t="str">
        <f t="shared" si="0"/>
        <v/>
      </c>
      <c r="AF23" s="674" t="s">
        <v>126</v>
      </c>
      <c r="AG23" s="675" t="str">
        <f t="shared" si="1"/>
        <v/>
      </c>
    </row>
    <row r="24" spans="1:33" ht="36.75" customHeight="1" x14ac:dyDescent="0.15">
      <c r="A24" s="667">
        <f t="shared" si="2"/>
        <v>14</v>
      </c>
      <c r="B24" s="1272" t="str">
        <f>IF(基本情報入力シート!C67="","",基本情報入力シート!C67)</f>
        <v/>
      </c>
      <c r="C24" s="1273"/>
      <c r="D24" s="1273"/>
      <c r="E24" s="1273"/>
      <c r="F24" s="1273"/>
      <c r="G24" s="1273"/>
      <c r="H24" s="1273"/>
      <c r="I24" s="1273"/>
      <c r="J24" s="1273"/>
      <c r="K24" s="1274"/>
      <c r="L24" s="667" t="str">
        <f>IF(基本情報入力シート!M67="","",基本情報入力シート!M67)</f>
        <v/>
      </c>
      <c r="M24" s="667" t="str">
        <f>IF(基本情報入力シート!R67="","",基本情報入力シート!R67)</f>
        <v/>
      </c>
      <c r="N24" s="667" t="str">
        <f>IF(基本情報入力シート!W67="","",基本情報入力シート!W67)</f>
        <v/>
      </c>
      <c r="O24" s="667" t="str">
        <f>IF(基本情報入力シート!X67="","",基本情報入力シート!X67)</f>
        <v/>
      </c>
      <c r="P24" s="668" t="str">
        <f>IF(基本情報入力シート!Y67="","",基本情報入力シート!Y67)</f>
        <v/>
      </c>
      <c r="Q24" s="646" t="str">
        <f>IF(基本情報入力シート!Z67="","",基本情報入力シート!Z67)</f>
        <v/>
      </c>
      <c r="R24" s="669" t="str">
        <f>IF(基本情報入力シート!AA67="","",基本情報入力シート!AA67)</f>
        <v/>
      </c>
      <c r="S24" s="163"/>
      <c r="T24" s="670" t="str">
        <f>IF(P24="","",VLOOKUP(P24,【参考】数式用2!$A$3:$C$26,3,FALSE))</f>
        <v/>
      </c>
      <c r="U24" s="671" t="s">
        <v>121</v>
      </c>
      <c r="V24" s="164"/>
      <c r="W24" s="672" t="s">
        <v>122</v>
      </c>
      <c r="X24" s="164"/>
      <c r="Y24" s="671" t="s">
        <v>123</v>
      </c>
      <c r="Z24" s="164"/>
      <c r="AA24" s="671" t="s">
        <v>122</v>
      </c>
      <c r="AB24" s="164"/>
      <c r="AC24" s="671" t="s">
        <v>124</v>
      </c>
      <c r="AD24" s="311" t="s">
        <v>125</v>
      </c>
      <c r="AE24" s="673" t="str">
        <f t="shared" si="0"/>
        <v/>
      </c>
      <c r="AF24" s="674" t="s">
        <v>126</v>
      </c>
      <c r="AG24" s="675" t="str">
        <f t="shared" si="1"/>
        <v/>
      </c>
    </row>
    <row r="25" spans="1:33" ht="36.75" customHeight="1" x14ac:dyDescent="0.15">
      <c r="A25" s="667">
        <f t="shared" si="2"/>
        <v>15</v>
      </c>
      <c r="B25" s="1272" t="str">
        <f>IF(基本情報入力シート!C68="","",基本情報入力シート!C68)</f>
        <v/>
      </c>
      <c r="C25" s="1273"/>
      <c r="D25" s="1273"/>
      <c r="E25" s="1273"/>
      <c r="F25" s="1273"/>
      <c r="G25" s="1273"/>
      <c r="H25" s="1273"/>
      <c r="I25" s="1273"/>
      <c r="J25" s="1273"/>
      <c r="K25" s="1274"/>
      <c r="L25" s="667" t="str">
        <f>IF(基本情報入力シート!M68="","",基本情報入力シート!M68)</f>
        <v/>
      </c>
      <c r="M25" s="667" t="str">
        <f>IF(基本情報入力シート!R68="","",基本情報入力シート!R68)</f>
        <v/>
      </c>
      <c r="N25" s="667" t="str">
        <f>IF(基本情報入力シート!W68="","",基本情報入力シート!W68)</f>
        <v/>
      </c>
      <c r="O25" s="667" t="str">
        <f>IF(基本情報入力シート!X68="","",基本情報入力シート!X68)</f>
        <v/>
      </c>
      <c r="P25" s="668" t="str">
        <f>IF(基本情報入力シート!Y68="","",基本情報入力シート!Y68)</f>
        <v/>
      </c>
      <c r="Q25" s="646" t="str">
        <f>IF(基本情報入力シート!Z68="","",基本情報入力シート!Z68)</f>
        <v/>
      </c>
      <c r="R25" s="669" t="str">
        <f>IF(基本情報入力シート!AA68="","",基本情報入力シート!AA68)</f>
        <v/>
      </c>
      <c r="S25" s="163"/>
      <c r="T25" s="670" t="str">
        <f>IF(P25="","",VLOOKUP(P25,【参考】数式用2!$A$3:$C$26,3,FALSE))</f>
        <v/>
      </c>
      <c r="U25" s="671" t="s">
        <v>121</v>
      </c>
      <c r="V25" s="164"/>
      <c r="W25" s="672" t="s">
        <v>122</v>
      </c>
      <c r="X25" s="164"/>
      <c r="Y25" s="671" t="s">
        <v>123</v>
      </c>
      <c r="Z25" s="164"/>
      <c r="AA25" s="671" t="s">
        <v>122</v>
      </c>
      <c r="AB25" s="164"/>
      <c r="AC25" s="671" t="s">
        <v>124</v>
      </c>
      <c r="AD25" s="311" t="s">
        <v>125</v>
      </c>
      <c r="AE25" s="673" t="str">
        <f t="shared" si="0"/>
        <v/>
      </c>
      <c r="AF25" s="674" t="s">
        <v>126</v>
      </c>
      <c r="AG25" s="675" t="str">
        <f t="shared" si="1"/>
        <v/>
      </c>
    </row>
    <row r="26" spans="1:33" ht="36.75" customHeight="1" x14ac:dyDescent="0.15">
      <c r="A26" s="667">
        <f t="shared" si="2"/>
        <v>16</v>
      </c>
      <c r="B26" s="1272" t="str">
        <f>IF(基本情報入力シート!C69="","",基本情報入力シート!C69)</f>
        <v/>
      </c>
      <c r="C26" s="1273"/>
      <c r="D26" s="1273"/>
      <c r="E26" s="1273"/>
      <c r="F26" s="1273"/>
      <c r="G26" s="1273"/>
      <c r="H26" s="1273"/>
      <c r="I26" s="1273"/>
      <c r="J26" s="1273"/>
      <c r="K26" s="1274"/>
      <c r="L26" s="667" t="str">
        <f>IF(基本情報入力シート!M69="","",基本情報入力シート!M69)</f>
        <v/>
      </c>
      <c r="M26" s="667" t="str">
        <f>IF(基本情報入力シート!R69="","",基本情報入力シート!R69)</f>
        <v/>
      </c>
      <c r="N26" s="667" t="str">
        <f>IF(基本情報入力シート!W69="","",基本情報入力シート!W69)</f>
        <v/>
      </c>
      <c r="O26" s="667" t="str">
        <f>IF(基本情報入力シート!X69="","",基本情報入力シート!X69)</f>
        <v/>
      </c>
      <c r="P26" s="668" t="str">
        <f>IF(基本情報入力シート!Y69="","",基本情報入力シート!Y69)</f>
        <v/>
      </c>
      <c r="Q26" s="646" t="str">
        <f>IF(基本情報入力シート!Z69="","",基本情報入力シート!Z69)</f>
        <v/>
      </c>
      <c r="R26" s="669" t="str">
        <f>IF(基本情報入力シート!AA69="","",基本情報入力シート!AA69)</f>
        <v/>
      </c>
      <c r="S26" s="163"/>
      <c r="T26" s="670" t="str">
        <f>IF(P26="","",VLOOKUP(P26,【参考】数式用2!$A$3:$C$26,3,FALSE))</f>
        <v/>
      </c>
      <c r="U26" s="671" t="s">
        <v>121</v>
      </c>
      <c r="V26" s="164"/>
      <c r="W26" s="672" t="s">
        <v>122</v>
      </c>
      <c r="X26" s="164"/>
      <c r="Y26" s="671" t="s">
        <v>123</v>
      </c>
      <c r="Z26" s="164"/>
      <c r="AA26" s="671" t="s">
        <v>122</v>
      </c>
      <c r="AB26" s="164"/>
      <c r="AC26" s="671" t="s">
        <v>124</v>
      </c>
      <c r="AD26" s="311" t="s">
        <v>125</v>
      </c>
      <c r="AE26" s="673" t="str">
        <f t="shared" si="0"/>
        <v/>
      </c>
      <c r="AF26" s="674" t="s">
        <v>126</v>
      </c>
      <c r="AG26" s="675" t="str">
        <f t="shared" si="1"/>
        <v/>
      </c>
    </row>
    <row r="27" spans="1:33" ht="36.75" customHeight="1" x14ac:dyDescent="0.15">
      <c r="A27" s="667">
        <f t="shared" si="2"/>
        <v>17</v>
      </c>
      <c r="B27" s="1272" t="str">
        <f>IF(基本情報入力シート!C70="","",基本情報入力シート!C70)</f>
        <v/>
      </c>
      <c r="C27" s="1273"/>
      <c r="D27" s="1273"/>
      <c r="E27" s="1273"/>
      <c r="F27" s="1273"/>
      <c r="G27" s="1273"/>
      <c r="H27" s="1273"/>
      <c r="I27" s="1273"/>
      <c r="J27" s="1273"/>
      <c r="K27" s="1274"/>
      <c r="L27" s="667" t="str">
        <f>IF(基本情報入力シート!M70="","",基本情報入力シート!M70)</f>
        <v/>
      </c>
      <c r="M27" s="667" t="str">
        <f>IF(基本情報入力シート!R70="","",基本情報入力シート!R70)</f>
        <v/>
      </c>
      <c r="N27" s="667" t="str">
        <f>IF(基本情報入力シート!W70="","",基本情報入力シート!W70)</f>
        <v/>
      </c>
      <c r="O27" s="667" t="str">
        <f>IF(基本情報入力シート!X70="","",基本情報入力シート!X70)</f>
        <v/>
      </c>
      <c r="P27" s="668" t="str">
        <f>IF(基本情報入力シート!Y70="","",基本情報入力シート!Y70)</f>
        <v/>
      </c>
      <c r="Q27" s="646" t="str">
        <f>IF(基本情報入力シート!Z70="","",基本情報入力シート!Z70)</f>
        <v/>
      </c>
      <c r="R27" s="669" t="str">
        <f>IF(基本情報入力シート!AA70="","",基本情報入力シート!AA70)</f>
        <v/>
      </c>
      <c r="S27" s="163"/>
      <c r="T27" s="670" t="str">
        <f>IF(P27="","",VLOOKUP(P27,【参考】数式用2!$A$3:$C$26,3,FALSE))</f>
        <v/>
      </c>
      <c r="U27" s="671" t="s">
        <v>121</v>
      </c>
      <c r="V27" s="164"/>
      <c r="W27" s="672" t="s">
        <v>122</v>
      </c>
      <c r="X27" s="164"/>
      <c r="Y27" s="671" t="s">
        <v>123</v>
      </c>
      <c r="Z27" s="164"/>
      <c r="AA27" s="671" t="s">
        <v>122</v>
      </c>
      <c r="AB27" s="164"/>
      <c r="AC27" s="671" t="s">
        <v>124</v>
      </c>
      <c r="AD27" s="311" t="s">
        <v>125</v>
      </c>
      <c r="AE27" s="673" t="str">
        <f t="shared" si="0"/>
        <v/>
      </c>
      <c r="AF27" s="674" t="s">
        <v>126</v>
      </c>
      <c r="AG27" s="675" t="str">
        <f t="shared" si="1"/>
        <v/>
      </c>
    </row>
    <row r="28" spans="1:33" ht="36.75" customHeight="1" x14ac:dyDescent="0.15">
      <c r="A28" s="667">
        <f t="shared" si="2"/>
        <v>18</v>
      </c>
      <c r="B28" s="1272" t="str">
        <f>IF(基本情報入力シート!C71="","",基本情報入力シート!C71)</f>
        <v/>
      </c>
      <c r="C28" s="1273"/>
      <c r="D28" s="1273"/>
      <c r="E28" s="1273"/>
      <c r="F28" s="1273"/>
      <c r="G28" s="1273"/>
      <c r="H28" s="1273"/>
      <c r="I28" s="1273"/>
      <c r="J28" s="1273"/>
      <c r="K28" s="1274"/>
      <c r="L28" s="667" t="str">
        <f>IF(基本情報入力シート!M71="","",基本情報入力シート!M71)</f>
        <v/>
      </c>
      <c r="M28" s="667" t="str">
        <f>IF(基本情報入力シート!R71="","",基本情報入力シート!R71)</f>
        <v/>
      </c>
      <c r="N28" s="667" t="str">
        <f>IF(基本情報入力シート!W71="","",基本情報入力シート!W71)</f>
        <v/>
      </c>
      <c r="O28" s="667" t="str">
        <f>IF(基本情報入力シート!X71="","",基本情報入力シート!X71)</f>
        <v/>
      </c>
      <c r="P28" s="668" t="str">
        <f>IF(基本情報入力シート!Y71="","",基本情報入力シート!Y71)</f>
        <v/>
      </c>
      <c r="Q28" s="646" t="str">
        <f>IF(基本情報入力シート!Z71="","",基本情報入力シート!Z71)</f>
        <v/>
      </c>
      <c r="R28" s="669" t="str">
        <f>IF(基本情報入力シート!AA71="","",基本情報入力シート!AA71)</f>
        <v/>
      </c>
      <c r="S28" s="163"/>
      <c r="T28" s="670" t="str">
        <f>IF(P28="","",VLOOKUP(P28,【参考】数式用2!$A$3:$C$26,3,FALSE))</f>
        <v/>
      </c>
      <c r="U28" s="671" t="s">
        <v>121</v>
      </c>
      <c r="V28" s="164"/>
      <c r="W28" s="672" t="s">
        <v>122</v>
      </c>
      <c r="X28" s="164"/>
      <c r="Y28" s="671" t="s">
        <v>123</v>
      </c>
      <c r="Z28" s="164"/>
      <c r="AA28" s="671" t="s">
        <v>122</v>
      </c>
      <c r="AB28" s="164"/>
      <c r="AC28" s="671" t="s">
        <v>124</v>
      </c>
      <c r="AD28" s="311" t="s">
        <v>125</v>
      </c>
      <c r="AE28" s="673" t="str">
        <f t="shared" si="0"/>
        <v/>
      </c>
      <c r="AF28" s="674" t="s">
        <v>126</v>
      </c>
      <c r="AG28" s="675" t="str">
        <f t="shared" si="1"/>
        <v/>
      </c>
    </row>
    <row r="29" spans="1:33" ht="36.75" customHeight="1" x14ac:dyDescent="0.15">
      <c r="A29" s="667">
        <f t="shared" si="2"/>
        <v>19</v>
      </c>
      <c r="B29" s="1272" t="str">
        <f>IF(基本情報入力シート!C72="","",基本情報入力シート!C72)</f>
        <v/>
      </c>
      <c r="C29" s="1273"/>
      <c r="D29" s="1273"/>
      <c r="E29" s="1273"/>
      <c r="F29" s="1273"/>
      <c r="G29" s="1273"/>
      <c r="H29" s="1273"/>
      <c r="I29" s="1273"/>
      <c r="J29" s="1273"/>
      <c r="K29" s="1274"/>
      <c r="L29" s="667" t="str">
        <f>IF(基本情報入力シート!M72="","",基本情報入力シート!M72)</f>
        <v/>
      </c>
      <c r="M29" s="667" t="str">
        <f>IF(基本情報入力シート!R72="","",基本情報入力シート!R72)</f>
        <v/>
      </c>
      <c r="N29" s="667" t="str">
        <f>IF(基本情報入力シート!W72="","",基本情報入力シート!W72)</f>
        <v/>
      </c>
      <c r="O29" s="667" t="str">
        <f>IF(基本情報入力シート!X72="","",基本情報入力シート!X72)</f>
        <v/>
      </c>
      <c r="P29" s="668" t="str">
        <f>IF(基本情報入力シート!Y72="","",基本情報入力シート!Y72)</f>
        <v/>
      </c>
      <c r="Q29" s="646" t="str">
        <f>IF(基本情報入力シート!Z72="","",基本情報入力シート!Z72)</f>
        <v/>
      </c>
      <c r="R29" s="669" t="str">
        <f>IF(基本情報入力シート!AA72="","",基本情報入力シート!AA72)</f>
        <v/>
      </c>
      <c r="S29" s="163"/>
      <c r="T29" s="670" t="str">
        <f>IF(P29="","",VLOOKUP(P29,【参考】数式用2!$A$3:$C$26,3,FALSE))</f>
        <v/>
      </c>
      <c r="U29" s="671" t="s">
        <v>121</v>
      </c>
      <c r="V29" s="164"/>
      <c r="W29" s="672" t="s">
        <v>122</v>
      </c>
      <c r="X29" s="164"/>
      <c r="Y29" s="671" t="s">
        <v>123</v>
      </c>
      <c r="Z29" s="164"/>
      <c r="AA29" s="671" t="s">
        <v>122</v>
      </c>
      <c r="AB29" s="164"/>
      <c r="AC29" s="671" t="s">
        <v>124</v>
      </c>
      <c r="AD29" s="311" t="s">
        <v>125</v>
      </c>
      <c r="AE29" s="673" t="str">
        <f t="shared" si="0"/>
        <v/>
      </c>
      <c r="AF29" s="674" t="s">
        <v>126</v>
      </c>
      <c r="AG29" s="675" t="str">
        <f t="shared" si="1"/>
        <v/>
      </c>
    </row>
    <row r="30" spans="1:33" ht="36.75" customHeight="1" x14ac:dyDescent="0.15">
      <c r="A30" s="667">
        <f t="shared" si="2"/>
        <v>20</v>
      </c>
      <c r="B30" s="1272" t="str">
        <f>IF(基本情報入力シート!C73="","",基本情報入力シート!C73)</f>
        <v/>
      </c>
      <c r="C30" s="1273"/>
      <c r="D30" s="1273"/>
      <c r="E30" s="1273"/>
      <c r="F30" s="1273"/>
      <c r="G30" s="1273"/>
      <c r="H30" s="1273"/>
      <c r="I30" s="1273"/>
      <c r="J30" s="1273"/>
      <c r="K30" s="1274"/>
      <c r="L30" s="667" t="str">
        <f>IF(基本情報入力シート!M73="","",基本情報入力シート!M73)</f>
        <v/>
      </c>
      <c r="M30" s="667" t="str">
        <f>IF(基本情報入力シート!R73="","",基本情報入力シート!R73)</f>
        <v/>
      </c>
      <c r="N30" s="667" t="str">
        <f>IF(基本情報入力シート!W73="","",基本情報入力シート!W73)</f>
        <v/>
      </c>
      <c r="O30" s="667" t="str">
        <f>IF(基本情報入力シート!X73="","",基本情報入力シート!X73)</f>
        <v/>
      </c>
      <c r="P30" s="668" t="str">
        <f>IF(基本情報入力シート!Y73="","",基本情報入力シート!Y73)</f>
        <v/>
      </c>
      <c r="Q30" s="646" t="str">
        <f>IF(基本情報入力シート!Z73="","",基本情報入力シート!Z73)</f>
        <v/>
      </c>
      <c r="R30" s="669" t="str">
        <f>IF(基本情報入力シート!AA73="","",基本情報入力シート!AA73)</f>
        <v/>
      </c>
      <c r="S30" s="163"/>
      <c r="T30" s="670" t="str">
        <f>IF(P30="","",VLOOKUP(P30,【参考】数式用2!$A$3:$C$26,3,FALSE))</f>
        <v/>
      </c>
      <c r="U30" s="671" t="s">
        <v>121</v>
      </c>
      <c r="V30" s="164"/>
      <c r="W30" s="672" t="s">
        <v>122</v>
      </c>
      <c r="X30" s="164"/>
      <c r="Y30" s="671" t="s">
        <v>123</v>
      </c>
      <c r="Z30" s="164"/>
      <c r="AA30" s="671" t="s">
        <v>122</v>
      </c>
      <c r="AB30" s="164"/>
      <c r="AC30" s="671" t="s">
        <v>124</v>
      </c>
      <c r="AD30" s="311" t="s">
        <v>125</v>
      </c>
      <c r="AE30" s="673" t="str">
        <f t="shared" si="0"/>
        <v/>
      </c>
      <c r="AF30" s="674" t="s">
        <v>126</v>
      </c>
      <c r="AG30" s="675" t="str">
        <f t="shared" si="1"/>
        <v/>
      </c>
    </row>
    <row r="31" spans="1:33" ht="36.75" customHeight="1" x14ac:dyDescent="0.15">
      <c r="A31" s="667">
        <f t="shared" si="2"/>
        <v>21</v>
      </c>
      <c r="B31" s="1272" t="str">
        <f>IF(基本情報入力シート!C74="","",基本情報入力シート!C74)</f>
        <v/>
      </c>
      <c r="C31" s="1273"/>
      <c r="D31" s="1273"/>
      <c r="E31" s="1273"/>
      <c r="F31" s="1273"/>
      <c r="G31" s="1273"/>
      <c r="H31" s="1273"/>
      <c r="I31" s="1273"/>
      <c r="J31" s="1273"/>
      <c r="K31" s="1274"/>
      <c r="L31" s="667" t="str">
        <f>IF(基本情報入力シート!M74="","",基本情報入力シート!M74)</f>
        <v/>
      </c>
      <c r="M31" s="667" t="str">
        <f>IF(基本情報入力シート!R74="","",基本情報入力シート!R74)</f>
        <v/>
      </c>
      <c r="N31" s="667" t="str">
        <f>IF(基本情報入力シート!W74="","",基本情報入力シート!W74)</f>
        <v/>
      </c>
      <c r="O31" s="667" t="str">
        <f>IF(基本情報入力シート!X74="","",基本情報入力シート!X74)</f>
        <v/>
      </c>
      <c r="P31" s="668" t="str">
        <f>IF(基本情報入力シート!Y74="","",基本情報入力シート!Y74)</f>
        <v/>
      </c>
      <c r="Q31" s="646" t="str">
        <f>IF(基本情報入力シート!Z74="","",基本情報入力シート!Z74)</f>
        <v/>
      </c>
      <c r="R31" s="669" t="str">
        <f>IF(基本情報入力シート!AA74="","",基本情報入力シート!AA74)</f>
        <v/>
      </c>
      <c r="S31" s="163"/>
      <c r="T31" s="670" t="str">
        <f>IF(P31="","",VLOOKUP(P31,【参考】数式用2!$A$3:$C$26,3,FALSE))</f>
        <v/>
      </c>
      <c r="U31" s="671" t="s">
        <v>121</v>
      </c>
      <c r="V31" s="164"/>
      <c r="W31" s="672" t="s">
        <v>122</v>
      </c>
      <c r="X31" s="164"/>
      <c r="Y31" s="671" t="s">
        <v>123</v>
      </c>
      <c r="Z31" s="164"/>
      <c r="AA31" s="671" t="s">
        <v>122</v>
      </c>
      <c r="AB31" s="164"/>
      <c r="AC31" s="671" t="s">
        <v>124</v>
      </c>
      <c r="AD31" s="311" t="s">
        <v>125</v>
      </c>
      <c r="AE31" s="673" t="str">
        <f t="shared" si="0"/>
        <v/>
      </c>
      <c r="AF31" s="674" t="s">
        <v>126</v>
      </c>
      <c r="AG31" s="675" t="str">
        <f t="shared" si="1"/>
        <v/>
      </c>
    </row>
    <row r="32" spans="1:33" ht="36.75" customHeight="1" x14ac:dyDescent="0.15">
      <c r="A32" s="667">
        <f t="shared" si="2"/>
        <v>22</v>
      </c>
      <c r="B32" s="1272" t="str">
        <f>IF(基本情報入力シート!C75="","",基本情報入力シート!C75)</f>
        <v/>
      </c>
      <c r="C32" s="1273"/>
      <c r="D32" s="1273"/>
      <c r="E32" s="1273"/>
      <c r="F32" s="1273"/>
      <c r="G32" s="1273"/>
      <c r="H32" s="1273"/>
      <c r="I32" s="1273"/>
      <c r="J32" s="1273"/>
      <c r="K32" s="1274"/>
      <c r="L32" s="667" t="str">
        <f>IF(基本情報入力シート!M75="","",基本情報入力シート!M75)</f>
        <v/>
      </c>
      <c r="M32" s="667" t="str">
        <f>IF(基本情報入力シート!R75="","",基本情報入力シート!R75)</f>
        <v/>
      </c>
      <c r="N32" s="667" t="str">
        <f>IF(基本情報入力シート!W75="","",基本情報入力シート!W75)</f>
        <v/>
      </c>
      <c r="O32" s="667" t="str">
        <f>IF(基本情報入力シート!X75="","",基本情報入力シート!X75)</f>
        <v/>
      </c>
      <c r="P32" s="668" t="str">
        <f>IF(基本情報入力シート!Y75="","",基本情報入力シート!Y75)</f>
        <v/>
      </c>
      <c r="Q32" s="646" t="str">
        <f>IF(基本情報入力シート!Z75="","",基本情報入力シート!Z75)</f>
        <v/>
      </c>
      <c r="R32" s="669" t="str">
        <f>IF(基本情報入力シート!AA75="","",基本情報入力シート!AA75)</f>
        <v/>
      </c>
      <c r="S32" s="163"/>
      <c r="T32" s="670" t="str">
        <f>IF(P32="","",VLOOKUP(P32,【参考】数式用2!$A$3:$C$26,3,FALSE))</f>
        <v/>
      </c>
      <c r="U32" s="671" t="s">
        <v>121</v>
      </c>
      <c r="V32" s="164"/>
      <c r="W32" s="672" t="s">
        <v>122</v>
      </c>
      <c r="X32" s="164"/>
      <c r="Y32" s="671" t="s">
        <v>123</v>
      </c>
      <c r="Z32" s="164"/>
      <c r="AA32" s="671" t="s">
        <v>122</v>
      </c>
      <c r="AB32" s="164"/>
      <c r="AC32" s="671" t="s">
        <v>124</v>
      </c>
      <c r="AD32" s="311" t="s">
        <v>125</v>
      </c>
      <c r="AE32" s="673" t="str">
        <f t="shared" si="0"/>
        <v/>
      </c>
      <c r="AF32" s="674" t="s">
        <v>126</v>
      </c>
      <c r="AG32" s="675" t="str">
        <f t="shared" si="1"/>
        <v/>
      </c>
    </row>
    <row r="33" spans="1:33" ht="36.75" customHeight="1" x14ac:dyDescent="0.15">
      <c r="A33" s="667">
        <f t="shared" si="2"/>
        <v>23</v>
      </c>
      <c r="B33" s="1272" t="str">
        <f>IF(基本情報入力シート!C76="","",基本情報入力シート!C76)</f>
        <v/>
      </c>
      <c r="C33" s="1273"/>
      <c r="D33" s="1273"/>
      <c r="E33" s="1273"/>
      <c r="F33" s="1273"/>
      <c r="G33" s="1273"/>
      <c r="H33" s="1273"/>
      <c r="I33" s="1273"/>
      <c r="J33" s="1273"/>
      <c r="K33" s="1274"/>
      <c r="L33" s="667" t="str">
        <f>IF(基本情報入力シート!M76="","",基本情報入力シート!M76)</f>
        <v/>
      </c>
      <c r="M33" s="667" t="str">
        <f>IF(基本情報入力シート!R76="","",基本情報入力シート!R76)</f>
        <v/>
      </c>
      <c r="N33" s="667" t="str">
        <f>IF(基本情報入力シート!W76="","",基本情報入力シート!W76)</f>
        <v/>
      </c>
      <c r="O33" s="667" t="str">
        <f>IF(基本情報入力シート!X76="","",基本情報入力シート!X76)</f>
        <v/>
      </c>
      <c r="P33" s="668" t="str">
        <f>IF(基本情報入力シート!Y76="","",基本情報入力シート!Y76)</f>
        <v/>
      </c>
      <c r="Q33" s="646" t="str">
        <f>IF(基本情報入力シート!Z76="","",基本情報入力シート!Z76)</f>
        <v/>
      </c>
      <c r="R33" s="669" t="str">
        <f>IF(基本情報入力シート!AA76="","",基本情報入力シート!AA76)</f>
        <v/>
      </c>
      <c r="S33" s="163"/>
      <c r="T33" s="670" t="str">
        <f>IF(P33="","",VLOOKUP(P33,【参考】数式用2!$A$3:$C$26,3,FALSE))</f>
        <v/>
      </c>
      <c r="U33" s="671" t="s">
        <v>121</v>
      </c>
      <c r="V33" s="164"/>
      <c r="W33" s="672" t="s">
        <v>122</v>
      </c>
      <c r="X33" s="164"/>
      <c r="Y33" s="671" t="s">
        <v>123</v>
      </c>
      <c r="Z33" s="164"/>
      <c r="AA33" s="671" t="s">
        <v>122</v>
      </c>
      <c r="AB33" s="164"/>
      <c r="AC33" s="671" t="s">
        <v>124</v>
      </c>
      <c r="AD33" s="311" t="s">
        <v>125</v>
      </c>
      <c r="AE33" s="673" t="str">
        <f t="shared" si="0"/>
        <v/>
      </c>
      <c r="AF33" s="674" t="s">
        <v>126</v>
      </c>
      <c r="AG33" s="675" t="str">
        <f t="shared" si="1"/>
        <v/>
      </c>
    </row>
    <row r="34" spans="1:33" ht="36.75" customHeight="1" x14ac:dyDescent="0.15">
      <c r="A34" s="667">
        <f t="shared" si="2"/>
        <v>24</v>
      </c>
      <c r="B34" s="1272" t="str">
        <f>IF(基本情報入力シート!C77="","",基本情報入力シート!C77)</f>
        <v/>
      </c>
      <c r="C34" s="1273"/>
      <c r="D34" s="1273"/>
      <c r="E34" s="1273"/>
      <c r="F34" s="1273"/>
      <c r="G34" s="1273"/>
      <c r="H34" s="1273"/>
      <c r="I34" s="1273"/>
      <c r="J34" s="1273"/>
      <c r="K34" s="1274"/>
      <c r="L34" s="667" t="str">
        <f>IF(基本情報入力シート!M77="","",基本情報入力シート!M77)</f>
        <v/>
      </c>
      <c r="M34" s="667" t="str">
        <f>IF(基本情報入力シート!R77="","",基本情報入力シート!R77)</f>
        <v/>
      </c>
      <c r="N34" s="667" t="str">
        <f>IF(基本情報入力シート!W77="","",基本情報入力シート!W77)</f>
        <v/>
      </c>
      <c r="O34" s="667" t="str">
        <f>IF(基本情報入力シート!X77="","",基本情報入力シート!X77)</f>
        <v/>
      </c>
      <c r="P34" s="668" t="str">
        <f>IF(基本情報入力シート!Y77="","",基本情報入力シート!Y77)</f>
        <v/>
      </c>
      <c r="Q34" s="646" t="str">
        <f>IF(基本情報入力シート!Z77="","",基本情報入力シート!Z77)</f>
        <v/>
      </c>
      <c r="R34" s="669" t="str">
        <f>IF(基本情報入力シート!AA77="","",基本情報入力シート!AA77)</f>
        <v/>
      </c>
      <c r="S34" s="163"/>
      <c r="T34" s="670" t="str">
        <f>IF(P34="","",VLOOKUP(P34,【参考】数式用2!$A$3:$C$26,3,FALSE))</f>
        <v/>
      </c>
      <c r="U34" s="671" t="s">
        <v>121</v>
      </c>
      <c r="V34" s="164"/>
      <c r="W34" s="672" t="s">
        <v>122</v>
      </c>
      <c r="X34" s="164"/>
      <c r="Y34" s="671" t="s">
        <v>123</v>
      </c>
      <c r="Z34" s="164"/>
      <c r="AA34" s="671" t="s">
        <v>122</v>
      </c>
      <c r="AB34" s="164"/>
      <c r="AC34" s="671" t="s">
        <v>124</v>
      </c>
      <c r="AD34" s="311" t="s">
        <v>125</v>
      </c>
      <c r="AE34" s="673" t="str">
        <f t="shared" si="0"/>
        <v/>
      </c>
      <c r="AF34" s="674" t="s">
        <v>126</v>
      </c>
      <c r="AG34" s="675" t="str">
        <f t="shared" si="1"/>
        <v/>
      </c>
    </row>
    <row r="35" spans="1:33" ht="36.75" customHeight="1" x14ac:dyDescent="0.15">
      <c r="A35" s="667">
        <f t="shared" si="2"/>
        <v>25</v>
      </c>
      <c r="B35" s="1272" t="str">
        <f>IF(基本情報入力シート!C78="","",基本情報入力シート!C78)</f>
        <v/>
      </c>
      <c r="C35" s="1273"/>
      <c r="D35" s="1273"/>
      <c r="E35" s="1273"/>
      <c r="F35" s="1273"/>
      <c r="G35" s="1273"/>
      <c r="H35" s="1273"/>
      <c r="I35" s="1273"/>
      <c r="J35" s="1273"/>
      <c r="K35" s="1274"/>
      <c r="L35" s="667" t="str">
        <f>IF(基本情報入力シート!M78="","",基本情報入力シート!M78)</f>
        <v/>
      </c>
      <c r="M35" s="667" t="str">
        <f>IF(基本情報入力シート!R78="","",基本情報入力シート!R78)</f>
        <v/>
      </c>
      <c r="N35" s="667" t="str">
        <f>IF(基本情報入力シート!W78="","",基本情報入力シート!W78)</f>
        <v/>
      </c>
      <c r="O35" s="667" t="str">
        <f>IF(基本情報入力シート!X78="","",基本情報入力シート!X78)</f>
        <v/>
      </c>
      <c r="P35" s="668" t="str">
        <f>IF(基本情報入力シート!Y78="","",基本情報入力シート!Y78)</f>
        <v/>
      </c>
      <c r="Q35" s="646" t="str">
        <f>IF(基本情報入力シート!Z78="","",基本情報入力シート!Z78)</f>
        <v/>
      </c>
      <c r="R35" s="669" t="str">
        <f>IF(基本情報入力シート!AA78="","",基本情報入力シート!AA78)</f>
        <v/>
      </c>
      <c r="S35" s="163"/>
      <c r="T35" s="670" t="str">
        <f>IF(P35="","",VLOOKUP(P35,【参考】数式用2!$A$3:$C$26,3,FALSE))</f>
        <v/>
      </c>
      <c r="U35" s="671" t="s">
        <v>121</v>
      </c>
      <c r="V35" s="164"/>
      <c r="W35" s="672" t="s">
        <v>122</v>
      </c>
      <c r="X35" s="164"/>
      <c r="Y35" s="671" t="s">
        <v>123</v>
      </c>
      <c r="Z35" s="164"/>
      <c r="AA35" s="671" t="s">
        <v>122</v>
      </c>
      <c r="AB35" s="164"/>
      <c r="AC35" s="671" t="s">
        <v>124</v>
      </c>
      <c r="AD35" s="311" t="s">
        <v>125</v>
      </c>
      <c r="AE35" s="673" t="str">
        <f t="shared" si="0"/>
        <v/>
      </c>
      <c r="AF35" s="674" t="s">
        <v>126</v>
      </c>
      <c r="AG35" s="675" t="str">
        <f t="shared" si="1"/>
        <v/>
      </c>
    </row>
    <row r="36" spans="1:33" ht="36.75" customHeight="1" x14ac:dyDescent="0.15">
      <c r="A36" s="667">
        <f t="shared" si="2"/>
        <v>26</v>
      </c>
      <c r="B36" s="1272" t="str">
        <f>IF(基本情報入力シート!C79="","",基本情報入力シート!C79)</f>
        <v/>
      </c>
      <c r="C36" s="1273"/>
      <c r="D36" s="1273"/>
      <c r="E36" s="1273"/>
      <c r="F36" s="1273"/>
      <c r="G36" s="1273"/>
      <c r="H36" s="1273"/>
      <c r="I36" s="1273"/>
      <c r="J36" s="1273"/>
      <c r="K36" s="1274"/>
      <c r="L36" s="667" t="str">
        <f>IF(基本情報入力シート!M79="","",基本情報入力シート!M79)</f>
        <v/>
      </c>
      <c r="M36" s="667" t="str">
        <f>IF(基本情報入力シート!R79="","",基本情報入力シート!R79)</f>
        <v/>
      </c>
      <c r="N36" s="667" t="str">
        <f>IF(基本情報入力シート!W79="","",基本情報入力シート!W79)</f>
        <v/>
      </c>
      <c r="O36" s="667" t="str">
        <f>IF(基本情報入力シート!X79="","",基本情報入力シート!X79)</f>
        <v/>
      </c>
      <c r="P36" s="668" t="str">
        <f>IF(基本情報入力シート!Y79="","",基本情報入力シート!Y79)</f>
        <v/>
      </c>
      <c r="Q36" s="646" t="str">
        <f>IF(基本情報入力シート!Z79="","",基本情報入力シート!Z79)</f>
        <v/>
      </c>
      <c r="R36" s="669" t="str">
        <f>IF(基本情報入力シート!AA79="","",基本情報入力シート!AA79)</f>
        <v/>
      </c>
      <c r="S36" s="163"/>
      <c r="T36" s="670" t="str">
        <f>IF(P36="","",VLOOKUP(P36,【参考】数式用2!$A$3:$C$26,3,FALSE))</f>
        <v/>
      </c>
      <c r="U36" s="671" t="s">
        <v>121</v>
      </c>
      <c r="V36" s="164"/>
      <c r="W36" s="672" t="s">
        <v>122</v>
      </c>
      <c r="X36" s="164"/>
      <c r="Y36" s="671" t="s">
        <v>123</v>
      </c>
      <c r="Z36" s="164"/>
      <c r="AA36" s="671" t="s">
        <v>122</v>
      </c>
      <c r="AB36" s="164"/>
      <c r="AC36" s="671" t="s">
        <v>124</v>
      </c>
      <c r="AD36" s="311" t="s">
        <v>125</v>
      </c>
      <c r="AE36" s="673" t="str">
        <f t="shared" si="0"/>
        <v/>
      </c>
      <c r="AF36" s="674" t="s">
        <v>126</v>
      </c>
      <c r="AG36" s="675" t="str">
        <f t="shared" si="1"/>
        <v/>
      </c>
    </row>
    <row r="37" spans="1:33" ht="36.75" customHeight="1" x14ac:dyDescent="0.15">
      <c r="A37" s="667">
        <f t="shared" si="2"/>
        <v>27</v>
      </c>
      <c r="B37" s="1272" t="str">
        <f>IF(基本情報入力シート!C80="","",基本情報入力シート!C80)</f>
        <v/>
      </c>
      <c r="C37" s="1273"/>
      <c r="D37" s="1273"/>
      <c r="E37" s="1273"/>
      <c r="F37" s="1273"/>
      <c r="G37" s="1273"/>
      <c r="H37" s="1273"/>
      <c r="I37" s="1273"/>
      <c r="J37" s="1273"/>
      <c r="K37" s="1274"/>
      <c r="L37" s="667" t="str">
        <f>IF(基本情報入力シート!M80="","",基本情報入力シート!M80)</f>
        <v/>
      </c>
      <c r="M37" s="667" t="str">
        <f>IF(基本情報入力シート!R80="","",基本情報入力シート!R80)</f>
        <v/>
      </c>
      <c r="N37" s="667" t="str">
        <f>IF(基本情報入力シート!W80="","",基本情報入力シート!W80)</f>
        <v/>
      </c>
      <c r="O37" s="667" t="str">
        <f>IF(基本情報入力シート!X80="","",基本情報入力シート!X80)</f>
        <v/>
      </c>
      <c r="P37" s="668" t="str">
        <f>IF(基本情報入力シート!Y80="","",基本情報入力シート!Y80)</f>
        <v/>
      </c>
      <c r="Q37" s="646" t="str">
        <f>IF(基本情報入力シート!Z80="","",基本情報入力シート!Z80)</f>
        <v/>
      </c>
      <c r="R37" s="669" t="str">
        <f>IF(基本情報入力シート!AA80="","",基本情報入力シート!AA80)</f>
        <v/>
      </c>
      <c r="S37" s="163"/>
      <c r="T37" s="670" t="str">
        <f>IF(P37="","",VLOOKUP(P37,【参考】数式用2!$A$3:$C$26,3,FALSE))</f>
        <v/>
      </c>
      <c r="U37" s="671" t="s">
        <v>121</v>
      </c>
      <c r="V37" s="164"/>
      <c r="W37" s="672" t="s">
        <v>122</v>
      </c>
      <c r="X37" s="164"/>
      <c r="Y37" s="671" t="s">
        <v>123</v>
      </c>
      <c r="Z37" s="164"/>
      <c r="AA37" s="671" t="s">
        <v>122</v>
      </c>
      <c r="AB37" s="164"/>
      <c r="AC37" s="671" t="s">
        <v>124</v>
      </c>
      <c r="AD37" s="311" t="s">
        <v>125</v>
      </c>
      <c r="AE37" s="673" t="str">
        <f t="shared" si="0"/>
        <v/>
      </c>
      <c r="AF37" s="674" t="s">
        <v>126</v>
      </c>
      <c r="AG37" s="675" t="str">
        <f t="shared" si="1"/>
        <v/>
      </c>
    </row>
    <row r="38" spans="1:33" ht="36.75" customHeight="1" x14ac:dyDescent="0.15">
      <c r="A38" s="667">
        <f t="shared" si="2"/>
        <v>28</v>
      </c>
      <c r="B38" s="1272" t="str">
        <f>IF(基本情報入力シート!C81="","",基本情報入力シート!C81)</f>
        <v/>
      </c>
      <c r="C38" s="1273"/>
      <c r="D38" s="1273"/>
      <c r="E38" s="1273"/>
      <c r="F38" s="1273"/>
      <c r="G38" s="1273"/>
      <c r="H38" s="1273"/>
      <c r="I38" s="1273"/>
      <c r="J38" s="1273"/>
      <c r="K38" s="1274"/>
      <c r="L38" s="667" t="str">
        <f>IF(基本情報入力シート!M81="","",基本情報入力シート!M81)</f>
        <v/>
      </c>
      <c r="M38" s="667" t="str">
        <f>IF(基本情報入力シート!R81="","",基本情報入力シート!R81)</f>
        <v/>
      </c>
      <c r="N38" s="667" t="str">
        <f>IF(基本情報入力シート!W81="","",基本情報入力シート!W81)</f>
        <v/>
      </c>
      <c r="O38" s="667" t="str">
        <f>IF(基本情報入力シート!X81="","",基本情報入力シート!X81)</f>
        <v/>
      </c>
      <c r="P38" s="668" t="str">
        <f>IF(基本情報入力シート!Y81="","",基本情報入力シート!Y81)</f>
        <v/>
      </c>
      <c r="Q38" s="646" t="str">
        <f>IF(基本情報入力シート!Z81="","",基本情報入力シート!Z81)</f>
        <v/>
      </c>
      <c r="R38" s="669" t="str">
        <f>IF(基本情報入力シート!AA81="","",基本情報入力シート!AA81)</f>
        <v/>
      </c>
      <c r="S38" s="163"/>
      <c r="T38" s="670" t="str">
        <f>IF(P38="","",VLOOKUP(P38,【参考】数式用2!$A$3:$C$26,3,FALSE))</f>
        <v/>
      </c>
      <c r="U38" s="671" t="s">
        <v>121</v>
      </c>
      <c r="V38" s="164"/>
      <c r="W38" s="672" t="s">
        <v>122</v>
      </c>
      <c r="X38" s="164"/>
      <c r="Y38" s="671" t="s">
        <v>123</v>
      </c>
      <c r="Z38" s="164"/>
      <c r="AA38" s="671" t="s">
        <v>122</v>
      </c>
      <c r="AB38" s="164"/>
      <c r="AC38" s="671" t="s">
        <v>124</v>
      </c>
      <c r="AD38" s="311" t="s">
        <v>125</v>
      </c>
      <c r="AE38" s="673" t="str">
        <f t="shared" si="0"/>
        <v/>
      </c>
      <c r="AF38" s="674" t="s">
        <v>126</v>
      </c>
      <c r="AG38" s="675" t="str">
        <f t="shared" si="1"/>
        <v/>
      </c>
    </row>
    <row r="39" spans="1:33" ht="36.75" customHeight="1" x14ac:dyDescent="0.15">
      <c r="A39" s="667">
        <f t="shared" si="2"/>
        <v>29</v>
      </c>
      <c r="B39" s="1272" t="str">
        <f>IF(基本情報入力シート!C82="","",基本情報入力シート!C82)</f>
        <v/>
      </c>
      <c r="C39" s="1273"/>
      <c r="D39" s="1273"/>
      <c r="E39" s="1273"/>
      <c r="F39" s="1273"/>
      <c r="G39" s="1273"/>
      <c r="H39" s="1273"/>
      <c r="I39" s="1273"/>
      <c r="J39" s="1273"/>
      <c r="K39" s="1274"/>
      <c r="L39" s="667" t="str">
        <f>IF(基本情報入力シート!M82="","",基本情報入力シート!M82)</f>
        <v/>
      </c>
      <c r="M39" s="667" t="str">
        <f>IF(基本情報入力シート!R82="","",基本情報入力シート!R82)</f>
        <v/>
      </c>
      <c r="N39" s="667" t="str">
        <f>IF(基本情報入力シート!W82="","",基本情報入力シート!W82)</f>
        <v/>
      </c>
      <c r="O39" s="667" t="str">
        <f>IF(基本情報入力シート!X82="","",基本情報入力シート!X82)</f>
        <v/>
      </c>
      <c r="P39" s="668" t="str">
        <f>IF(基本情報入力シート!Y82="","",基本情報入力シート!Y82)</f>
        <v/>
      </c>
      <c r="Q39" s="646" t="str">
        <f>IF(基本情報入力シート!Z82="","",基本情報入力シート!Z82)</f>
        <v/>
      </c>
      <c r="R39" s="669" t="str">
        <f>IF(基本情報入力シート!AA82="","",基本情報入力シート!AA82)</f>
        <v/>
      </c>
      <c r="S39" s="163"/>
      <c r="T39" s="670" t="str">
        <f>IF(P39="","",VLOOKUP(P39,【参考】数式用2!$A$3:$C$26,3,FALSE))</f>
        <v/>
      </c>
      <c r="U39" s="671" t="s">
        <v>121</v>
      </c>
      <c r="V39" s="164"/>
      <c r="W39" s="672" t="s">
        <v>122</v>
      </c>
      <c r="X39" s="164"/>
      <c r="Y39" s="671" t="s">
        <v>123</v>
      </c>
      <c r="Z39" s="164"/>
      <c r="AA39" s="671" t="s">
        <v>122</v>
      </c>
      <c r="AB39" s="164"/>
      <c r="AC39" s="671" t="s">
        <v>124</v>
      </c>
      <c r="AD39" s="311" t="s">
        <v>125</v>
      </c>
      <c r="AE39" s="673" t="str">
        <f t="shared" si="0"/>
        <v/>
      </c>
      <c r="AF39" s="674" t="s">
        <v>126</v>
      </c>
      <c r="AG39" s="675" t="str">
        <f t="shared" si="1"/>
        <v/>
      </c>
    </row>
    <row r="40" spans="1:33" ht="36.75" customHeight="1" x14ac:dyDescent="0.15">
      <c r="A40" s="667">
        <f t="shared" si="2"/>
        <v>30</v>
      </c>
      <c r="B40" s="1272" t="str">
        <f>IF(基本情報入力シート!C83="","",基本情報入力シート!C83)</f>
        <v/>
      </c>
      <c r="C40" s="1273"/>
      <c r="D40" s="1273"/>
      <c r="E40" s="1273"/>
      <c r="F40" s="1273"/>
      <c r="G40" s="1273"/>
      <c r="H40" s="1273"/>
      <c r="I40" s="1273"/>
      <c r="J40" s="1273"/>
      <c r="K40" s="1274"/>
      <c r="L40" s="667" t="str">
        <f>IF(基本情報入力シート!M83="","",基本情報入力シート!M83)</f>
        <v/>
      </c>
      <c r="M40" s="667" t="str">
        <f>IF(基本情報入力シート!R83="","",基本情報入力シート!R83)</f>
        <v/>
      </c>
      <c r="N40" s="667" t="str">
        <f>IF(基本情報入力シート!W83="","",基本情報入力シート!W83)</f>
        <v/>
      </c>
      <c r="O40" s="667" t="str">
        <f>IF(基本情報入力シート!X83="","",基本情報入力シート!X83)</f>
        <v/>
      </c>
      <c r="P40" s="668" t="str">
        <f>IF(基本情報入力シート!Y83="","",基本情報入力シート!Y83)</f>
        <v/>
      </c>
      <c r="Q40" s="646" t="str">
        <f>IF(基本情報入力シート!Z83="","",基本情報入力シート!Z83)</f>
        <v/>
      </c>
      <c r="R40" s="669" t="str">
        <f>IF(基本情報入力シート!AA83="","",基本情報入力シート!AA83)</f>
        <v/>
      </c>
      <c r="S40" s="163"/>
      <c r="T40" s="670" t="str">
        <f>IF(P40="","",VLOOKUP(P40,【参考】数式用2!$A$3:$C$26,3,FALSE))</f>
        <v/>
      </c>
      <c r="U40" s="671" t="s">
        <v>121</v>
      </c>
      <c r="V40" s="164"/>
      <c r="W40" s="672" t="s">
        <v>122</v>
      </c>
      <c r="X40" s="164"/>
      <c r="Y40" s="671" t="s">
        <v>123</v>
      </c>
      <c r="Z40" s="164"/>
      <c r="AA40" s="671" t="s">
        <v>122</v>
      </c>
      <c r="AB40" s="164"/>
      <c r="AC40" s="671" t="s">
        <v>124</v>
      </c>
      <c r="AD40" s="311" t="s">
        <v>125</v>
      </c>
      <c r="AE40" s="673" t="str">
        <f t="shared" si="0"/>
        <v/>
      </c>
      <c r="AF40" s="674" t="s">
        <v>126</v>
      </c>
      <c r="AG40" s="675" t="str">
        <f t="shared" si="1"/>
        <v/>
      </c>
    </row>
    <row r="41" spans="1:33" ht="36.75" customHeight="1" x14ac:dyDescent="0.15">
      <c r="A41" s="667">
        <f t="shared" si="2"/>
        <v>31</v>
      </c>
      <c r="B41" s="1272" t="str">
        <f>IF(基本情報入力シート!C84="","",基本情報入力シート!C84)</f>
        <v/>
      </c>
      <c r="C41" s="1273"/>
      <c r="D41" s="1273"/>
      <c r="E41" s="1273"/>
      <c r="F41" s="1273"/>
      <c r="G41" s="1273"/>
      <c r="H41" s="1273"/>
      <c r="I41" s="1273"/>
      <c r="J41" s="1273"/>
      <c r="K41" s="1274"/>
      <c r="L41" s="667" t="str">
        <f>IF(基本情報入力シート!M84="","",基本情報入力シート!M84)</f>
        <v/>
      </c>
      <c r="M41" s="667" t="str">
        <f>IF(基本情報入力シート!R84="","",基本情報入力シート!R84)</f>
        <v/>
      </c>
      <c r="N41" s="667" t="str">
        <f>IF(基本情報入力シート!W84="","",基本情報入力シート!W84)</f>
        <v/>
      </c>
      <c r="O41" s="667" t="str">
        <f>IF(基本情報入力シート!X84="","",基本情報入力シート!X84)</f>
        <v/>
      </c>
      <c r="P41" s="668" t="str">
        <f>IF(基本情報入力シート!Y84="","",基本情報入力シート!Y84)</f>
        <v/>
      </c>
      <c r="Q41" s="646" t="str">
        <f>IF(基本情報入力シート!Z84="","",基本情報入力シート!Z84)</f>
        <v/>
      </c>
      <c r="R41" s="669" t="str">
        <f>IF(基本情報入力シート!AA84="","",基本情報入力シート!AA84)</f>
        <v/>
      </c>
      <c r="S41" s="163"/>
      <c r="T41" s="670" t="str">
        <f>IF(P41="","",VLOOKUP(P41,【参考】数式用2!$A$3:$C$26,3,FALSE))</f>
        <v/>
      </c>
      <c r="U41" s="671" t="s">
        <v>121</v>
      </c>
      <c r="V41" s="164"/>
      <c r="W41" s="672" t="s">
        <v>122</v>
      </c>
      <c r="X41" s="164"/>
      <c r="Y41" s="671" t="s">
        <v>123</v>
      </c>
      <c r="Z41" s="164"/>
      <c r="AA41" s="671" t="s">
        <v>122</v>
      </c>
      <c r="AB41" s="164"/>
      <c r="AC41" s="671" t="s">
        <v>124</v>
      </c>
      <c r="AD41" s="311" t="s">
        <v>125</v>
      </c>
      <c r="AE41" s="673" t="str">
        <f t="shared" si="0"/>
        <v/>
      </c>
      <c r="AF41" s="674" t="s">
        <v>126</v>
      </c>
      <c r="AG41" s="675" t="str">
        <f t="shared" si="1"/>
        <v/>
      </c>
    </row>
    <row r="42" spans="1:33" ht="36.75" customHeight="1" x14ac:dyDescent="0.15">
      <c r="A42" s="667">
        <f t="shared" si="2"/>
        <v>32</v>
      </c>
      <c r="B42" s="1272" t="str">
        <f>IF(基本情報入力シート!C85="","",基本情報入力シート!C85)</f>
        <v/>
      </c>
      <c r="C42" s="1273"/>
      <c r="D42" s="1273"/>
      <c r="E42" s="1273"/>
      <c r="F42" s="1273"/>
      <c r="G42" s="1273"/>
      <c r="H42" s="1273"/>
      <c r="I42" s="1273"/>
      <c r="J42" s="1273"/>
      <c r="K42" s="1274"/>
      <c r="L42" s="667" t="str">
        <f>IF(基本情報入力シート!M85="","",基本情報入力シート!M85)</f>
        <v/>
      </c>
      <c r="M42" s="667" t="str">
        <f>IF(基本情報入力シート!R85="","",基本情報入力シート!R85)</f>
        <v/>
      </c>
      <c r="N42" s="667" t="str">
        <f>IF(基本情報入力シート!W85="","",基本情報入力シート!W85)</f>
        <v/>
      </c>
      <c r="O42" s="667" t="str">
        <f>IF(基本情報入力シート!X85="","",基本情報入力シート!X85)</f>
        <v/>
      </c>
      <c r="P42" s="668" t="str">
        <f>IF(基本情報入力シート!Y85="","",基本情報入力シート!Y85)</f>
        <v/>
      </c>
      <c r="Q42" s="646" t="str">
        <f>IF(基本情報入力シート!Z85="","",基本情報入力シート!Z85)</f>
        <v/>
      </c>
      <c r="R42" s="669" t="str">
        <f>IF(基本情報入力シート!AA85="","",基本情報入力シート!AA85)</f>
        <v/>
      </c>
      <c r="S42" s="163"/>
      <c r="T42" s="670" t="str">
        <f>IF(P42="","",VLOOKUP(P42,【参考】数式用2!$A$3:$C$26,3,FALSE))</f>
        <v/>
      </c>
      <c r="U42" s="671" t="s">
        <v>121</v>
      </c>
      <c r="V42" s="164"/>
      <c r="W42" s="672" t="s">
        <v>122</v>
      </c>
      <c r="X42" s="164"/>
      <c r="Y42" s="671" t="s">
        <v>123</v>
      </c>
      <c r="Z42" s="164"/>
      <c r="AA42" s="671" t="s">
        <v>122</v>
      </c>
      <c r="AB42" s="164"/>
      <c r="AC42" s="671" t="s">
        <v>124</v>
      </c>
      <c r="AD42" s="311" t="s">
        <v>125</v>
      </c>
      <c r="AE42" s="673" t="str">
        <f t="shared" si="0"/>
        <v/>
      </c>
      <c r="AF42" s="674" t="s">
        <v>126</v>
      </c>
      <c r="AG42" s="675" t="str">
        <f t="shared" si="1"/>
        <v/>
      </c>
    </row>
    <row r="43" spans="1:33" ht="36.75" customHeight="1" x14ac:dyDescent="0.15">
      <c r="A43" s="667">
        <f t="shared" si="2"/>
        <v>33</v>
      </c>
      <c r="B43" s="1272" t="str">
        <f>IF(基本情報入力シート!C86="","",基本情報入力シート!C86)</f>
        <v/>
      </c>
      <c r="C43" s="1273"/>
      <c r="D43" s="1273"/>
      <c r="E43" s="1273"/>
      <c r="F43" s="1273"/>
      <c r="G43" s="1273"/>
      <c r="H43" s="1273"/>
      <c r="I43" s="1273"/>
      <c r="J43" s="1273"/>
      <c r="K43" s="1274"/>
      <c r="L43" s="667" t="str">
        <f>IF(基本情報入力シート!M86="","",基本情報入力シート!M86)</f>
        <v/>
      </c>
      <c r="M43" s="667" t="str">
        <f>IF(基本情報入力シート!R86="","",基本情報入力シート!R86)</f>
        <v/>
      </c>
      <c r="N43" s="667" t="str">
        <f>IF(基本情報入力シート!W86="","",基本情報入力シート!W86)</f>
        <v/>
      </c>
      <c r="O43" s="667" t="str">
        <f>IF(基本情報入力シート!X86="","",基本情報入力シート!X86)</f>
        <v/>
      </c>
      <c r="P43" s="668" t="str">
        <f>IF(基本情報入力シート!Y86="","",基本情報入力シート!Y86)</f>
        <v/>
      </c>
      <c r="Q43" s="646" t="str">
        <f>IF(基本情報入力シート!Z86="","",基本情報入力シート!Z86)</f>
        <v/>
      </c>
      <c r="R43" s="669" t="str">
        <f>IF(基本情報入力シート!AA86="","",基本情報入力シート!AA86)</f>
        <v/>
      </c>
      <c r="S43" s="163"/>
      <c r="T43" s="670" t="str">
        <f>IF(P43="","",VLOOKUP(P43,【参考】数式用2!$A$3:$C$26,3,FALSE))</f>
        <v/>
      </c>
      <c r="U43" s="671" t="s">
        <v>121</v>
      </c>
      <c r="V43" s="164"/>
      <c r="W43" s="672" t="s">
        <v>122</v>
      </c>
      <c r="X43" s="164"/>
      <c r="Y43" s="671" t="s">
        <v>123</v>
      </c>
      <c r="Z43" s="164"/>
      <c r="AA43" s="671" t="s">
        <v>122</v>
      </c>
      <c r="AB43" s="164"/>
      <c r="AC43" s="671" t="s">
        <v>124</v>
      </c>
      <c r="AD43" s="311" t="s">
        <v>125</v>
      </c>
      <c r="AE43" s="673" t="str">
        <f t="shared" si="0"/>
        <v/>
      </c>
      <c r="AF43" s="674" t="s">
        <v>126</v>
      </c>
      <c r="AG43" s="675" t="str">
        <f t="shared" si="1"/>
        <v/>
      </c>
    </row>
    <row r="44" spans="1:33" ht="36.75" customHeight="1" x14ac:dyDescent="0.15">
      <c r="A44" s="667">
        <f t="shared" si="2"/>
        <v>34</v>
      </c>
      <c r="B44" s="1272" t="str">
        <f>IF(基本情報入力シート!C87="","",基本情報入力シート!C87)</f>
        <v/>
      </c>
      <c r="C44" s="1273"/>
      <c r="D44" s="1273"/>
      <c r="E44" s="1273"/>
      <c r="F44" s="1273"/>
      <c r="G44" s="1273"/>
      <c r="H44" s="1273"/>
      <c r="I44" s="1273"/>
      <c r="J44" s="1273"/>
      <c r="K44" s="1274"/>
      <c r="L44" s="667" t="str">
        <f>IF(基本情報入力シート!M87="","",基本情報入力シート!M87)</f>
        <v/>
      </c>
      <c r="M44" s="667" t="str">
        <f>IF(基本情報入力シート!R87="","",基本情報入力シート!R87)</f>
        <v/>
      </c>
      <c r="N44" s="667" t="str">
        <f>IF(基本情報入力シート!W87="","",基本情報入力シート!W87)</f>
        <v/>
      </c>
      <c r="O44" s="667" t="str">
        <f>IF(基本情報入力シート!X87="","",基本情報入力シート!X87)</f>
        <v/>
      </c>
      <c r="P44" s="668" t="str">
        <f>IF(基本情報入力シート!Y87="","",基本情報入力シート!Y87)</f>
        <v/>
      </c>
      <c r="Q44" s="646" t="str">
        <f>IF(基本情報入力シート!Z87="","",基本情報入力シート!Z87)</f>
        <v/>
      </c>
      <c r="R44" s="669" t="str">
        <f>IF(基本情報入力シート!AA87="","",基本情報入力シート!AA87)</f>
        <v/>
      </c>
      <c r="S44" s="163"/>
      <c r="T44" s="670" t="str">
        <f>IF(P44="","",VLOOKUP(P44,【参考】数式用2!$A$3:$C$26,3,FALSE))</f>
        <v/>
      </c>
      <c r="U44" s="671" t="s">
        <v>121</v>
      </c>
      <c r="V44" s="164"/>
      <c r="W44" s="672" t="s">
        <v>122</v>
      </c>
      <c r="X44" s="164"/>
      <c r="Y44" s="671" t="s">
        <v>123</v>
      </c>
      <c r="Z44" s="164"/>
      <c r="AA44" s="671" t="s">
        <v>122</v>
      </c>
      <c r="AB44" s="164"/>
      <c r="AC44" s="671" t="s">
        <v>124</v>
      </c>
      <c r="AD44" s="311" t="s">
        <v>125</v>
      </c>
      <c r="AE44" s="673" t="str">
        <f t="shared" si="0"/>
        <v/>
      </c>
      <c r="AF44" s="674" t="s">
        <v>126</v>
      </c>
      <c r="AG44" s="675" t="str">
        <f t="shared" si="1"/>
        <v/>
      </c>
    </row>
    <row r="45" spans="1:33" ht="36.75" customHeight="1" x14ac:dyDescent="0.15">
      <c r="A45" s="667">
        <f t="shared" si="2"/>
        <v>35</v>
      </c>
      <c r="B45" s="1272" t="str">
        <f>IF(基本情報入力シート!C88="","",基本情報入力シート!C88)</f>
        <v/>
      </c>
      <c r="C45" s="1273"/>
      <c r="D45" s="1273"/>
      <c r="E45" s="1273"/>
      <c r="F45" s="1273"/>
      <c r="G45" s="1273"/>
      <c r="H45" s="1273"/>
      <c r="I45" s="1273"/>
      <c r="J45" s="1273"/>
      <c r="K45" s="1274"/>
      <c r="L45" s="667" t="str">
        <f>IF(基本情報入力シート!M88="","",基本情報入力シート!M88)</f>
        <v/>
      </c>
      <c r="M45" s="667" t="str">
        <f>IF(基本情報入力シート!R88="","",基本情報入力シート!R88)</f>
        <v/>
      </c>
      <c r="N45" s="667" t="str">
        <f>IF(基本情報入力シート!W88="","",基本情報入力シート!W88)</f>
        <v/>
      </c>
      <c r="O45" s="667" t="str">
        <f>IF(基本情報入力シート!X88="","",基本情報入力シート!X88)</f>
        <v/>
      </c>
      <c r="P45" s="668" t="str">
        <f>IF(基本情報入力シート!Y88="","",基本情報入力シート!Y88)</f>
        <v/>
      </c>
      <c r="Q45" s="646" t="str">
        <f>IF(基本情報入力シート!Z88="","",基本情報入力シート!Z88)</f>
        <v/>
      </c>
      <c r="R45" s="669" t="str">
        <f>IF(基本情報入力シート!AA88="","",基本情報入力シート!AA88)</f>
        <v/>
      </c>
      <c r="S45" s="163"/>
      <c r="T45" s="670" t="str">
        <f>IF(P45="","",VLOOKUP(P45,【参考】数式用2!$A$3:$C$26,3,FALSE))</f>
        <v/>
      </c>
      <c r="U45" s="671" t="s">
        <v>121</v>
      </c>
      <c r="V45" s="164"/>
      <c r="W45" s="672" t="s">
        <v>122</v>
      </c>
      <c r="X45" s="164"/>
      <c r="Y45" s="671" t="s">
        <v>123</v>
      </c>
      <c r="Z45" s="164"/>
      <c r="AA45" s="671" t="s">
        <v>122</v>
      </c>
      <c r="AB45" s="164"/>
      <c r="AC45" s="671" t="s">
        <v>124</v>
      </c>
      <c r="AD45" s="311" t="s">
        <v>125</v>
      </c>
      <c r="AE45" s="673" t="str">
        <f t="shared" si="0"/>
        <v/>
      </c>
      <c r="AF45" s="674" t="s">
        <v>126</v>
      </c>
      <c r="AG45" s="675" t="str">
        <f t="shared" si="1"/>
        <v/>
      </c>
    </row>
    <row r="46" spans="1:33" ht="36.75" customHeight="1" x14ac:dyDescent="0.15">
      <c r="A46" s="667">
        <f t="shared" si="2"/>
        <v>36</v>
      </c>
      <c r="B46" s="1272" t="str">
        <f>IF(基本情報入力シート!C89="","",基本情報入力シート!C89)</f>
        <v/>
      </c>
      <c r="C46" s="1273"/>
      <c r="D46" s="1273"/>
      <c r="E46" s="1273"/>
      <c r="F46" s="1273"/>
      <c r="G46" s="1273"/>
      <c r="H46" s="1273"/>
      <c r="I46" s="1273"/>
      <c r="J46" s="1273"/>
      <c r="K46" s="1274"/>
      <c r="L46" s="667" t="str">
        <f>IF(基本情報入力シート!M89="","",基本情報入力シート!M89)</f>
        <v/>
      </c>
      <c r="M46" s="667" t="str">
        <f>IF(基本情報入力シート!R89="","",基本情報入力シート!R89)</f>
        <v/>
      </c>
      <c r="N46" s="667" t="str">
        <f>IF(基本情報入力シート!W89="","",基本情報入力シート!W89)</f>
        <v/>
      </c>
      <c r="O46" s="667" t="str">
        <f>IF(基本情報入力シート!X89="","",基本情報入力シート!X89)</f>
        <v/>
      </c>
      <c r="P46" s="668" t="str">
        <f>IF(基本情報入力シート!Y89="","",基本情報入力シート!Y89)</f>
        <v/>
      </c>
      <c r="Q46" s="646" t="str">
        <f>IF(基本情報入力シート!Z89="","",基本情報入力シート!Z89)</f>
        <v/>
      </c>
      <c r="R46" s="669" t="str">
        <f>IF(基本情報入力シート!AA89="","",基本情報入力シート!AA89)</f>
        <v/>
      </c>
      <c r="S46" s="163"/>
      <c r="T46" s="670" t="str">
        <f>IF(P46="","",VLOOKUP(P46,【参考】数式用2!$A$3:$C$26,3,FALSE))</f>
        <v/>
      </c>
      <c r="U46" s="671" t="s">
        <v>121</v>
      </c>
      <c r="V46" s="164"/>
      <c r="W46" s="672" t="s">
        <v>122</v>
      </c>
      <c r="X46" s="164"/>
      <c r="Y46" s="671" t="s">
        <v>123</v>
      </c>
      <c r="Z46" s="164"/>
      <c r="AA46" s="671" t="s">
        <v>122</v>
      </c>
      <c r="AB46" s="164"/>
      <c r="AC46" s="671" t="s">
        <v>124</v>
      </c>
      <c r="AD46" s="311" t="s">
        <v>125</v>
      </c>
      <c r="AE46" s="673" t="str">
        <f t="shared" si="0"/>
        <v/>
      </c>
      <c r="AF46" s="674" t="s">
        <v>126</v>
      </c>
      <c r="AG46" s="675" t="str">
        <f t="shared" si="1"/>
        <v/>
      </c>
    </row>
    <row r="47" spans="1:33" ht="36.75" customHeight="1" x14ac:dyDescent="0.15">
      <c r="A47" s="667">
        <f t="shared" si="2"/>
        <v>37</v>
      </c>
      <c r="B47" s="1272" t="str">
        <f>IF(基本情報入力シート!C90="","",基本情報入力シート!C90)</f>
        <v/>
      </c>
      <c r="C47" s="1273"/>
      <c r="D47" s="1273"/>
      <c r="E47" s="1273"/>
      <c r="F47" s="1273"/>
      <c r="G47" s="1273"/>
      <c r="H47" s="1273"/>
      <c r="I47" s="1273"/>
      <c r="J47" s="1273"/>
      <c r="K47" s="1274"/>
      <c r="L47" s="667" t="str">
        <f>IF(基本情報入力シート!M90="","",基本情報入力シート!M90)</f>
        <v/>
      </c>
      <c r="M47" s="667" t="str">
        <f>IF(基本情報入力シート!R90="","",基本情報入力シート!R90)</f>
        <v/>
      </c>
      <c r="N47" s="667" t="str">
        <f>IF(基本情報入力シート!W90="","",基本情報入力シート!W90)</f>
        <v/>
      </c>
      <c r="O47" s="667" t="str">
        <f>IF(基本情報入力シート!X90="","",基本情報入力シート!X90)</f>
        <v/>
      </c>
      <c r="P47" s="668" t="str">
        <f>IF(基本情報入力シート!Y90="","",基本情報入力シート!Y90)</f>
        <v/>
      </c>
      <c r="Q47" s="646" t="str">
        <f>IF(基本情報入力シート!Z90="","",基本情報入力シート!Z90)</f>
        <v/>
      </c>
      <c r="R47" s="669" t="str">
        <f>IF(基本情報入力シート!AA90="","",基本情報入力シート!AA90)</f>
        <v/>
      </c>
      <c r="S47" s="163"/>
      <c r="T47" s="670" t="str">
        <f>IF(P47="","",VLOOKUP(P47,【参考】数式用2!$A$3:$C$26,3,FALSE))</f>
        <v/>
      </c>
      <c r="U47" s="671" t="s">
        <v>121</v>
      </c>
      <c r="V47" s="164"/>
      <c r="W47" s="672" t="s">
        <v>122</v>
      </c>
      <c r="X47" s="164"/>
      <c r="Y47" s="671" t="s">
        <v>123</v>
      </c>
      <c r="Z47" s="164"/>
      <c r="AA47" s="671" t="s">
        <v>122</v>
      </c>
      <c r="AB47" s="164"/>
      <c r="AC47" s="671" t="s">
        <v>124</v>
      </c>
      <c r="AD47" s="311" t="s">
        <v>125</v>
      </c>
      <c r="AE47" s="673" t="str">
        <f t="shared" si="0"/>
        <v/>
      </c>
      <c r="AF47" s="674" t="s">
        <v>126</v>
      </c>
      <c r="AG47" s="675" t="str">
        <f t="shared" si="1"/>
        <v/>
      </c>
    </row>
    <row r="48" spans="1:33" ht="36.75" customHeight="1" x14ac:dyDescent="0.15">
      <c r="A48" s="667">
        <f t="shared" si="2"/>
        <v>38</v>
      </c>
      <c r="B48" s="1272" t="str">
        <f>IF(基本情報入力シート!C91="","",基本情報入力シート!C91)</f>
        <v/>
      </c>
      <c r="C48" s="1273"/>
      <c r="D48" s="1273"/>
      <c r="E48" s="1273"/>
      <c r="F48" s="1273"/>
      <c r="G48" s="1273"/>
      <c r="H48" s="1273"/>
      <c r="I48" s="1273"/>
      <c r="J48" s="1273"/>
      <c r="K48" s="1274"/>
      <c r="L48" s="667" t="str">
        <f>IF(基本情報入力シート!M91="","",基本情報入力シート!M91)</f>
        <v/>
      </c>
      <c r="M48" s="667" t="str">
        <f>IF(基本情報入力シート!R91="","",基本情報入力シート!R91)</f>
        <v/>
      </c>
      <c r="N48" s="667" t="str">
        <f>IF(基本情報入力シート!W91="","",基本情報入力シート!W91)</f>
        <v/>
      </c>
      <c r="O48" s="667" t="str">
        <f>IF(基本情報入力シート!X91="","",基本情報入力シート!X91)</f>
        <v/>
      </c>
      <c r="P48" s="668" t="str">
        <f>IF(基本情報入力シート!Y91="","",基本情報入力シート!Y91)</f>
        <v/>
      </c>
      <c r="Q48" s="646" t="str">
        <f>IF(基本情報入力シート!Z91="","",基本情報入力シート!Z91)</f>
        <v/>
      </c>
      <c r="R48" s="669" t="str">
        <f>IF(基本情報入力シート!AA91="","",基本情報入力シート!AA91)</f>
        <v/>
      </c>
      <c r="S48" s="163"/>
      <c r="T48" s="670" t="str">
        <f>IF(P48="","",VLOOKUP(P48,【参考】数式用2!$A$3:$C$26,3,FALSE))</f>
        <v/>
      </c>
      <c r="U48" s="671" t="s">
        <v>121</v>
      </c>
      <c r="V48" s="164"/>
      <c r="W48" s="672" t="s">
        <v>122</v>
      </c>
      <c r="X48" s="164"/>
      <c r="Y48" s="671" t="s">
        <v>123</v>
      </c>
      <c r="Z48" s="164"/>
      <c r="AA48" s="671" t="s">
        <v>122</v>
      </c>
      <c r="AB48" s="164"/>
      <c r="AC48" s="671" t="s">
        <v>124</v>
      </c>
      <c r="AD48" s="311" t="s">
        <v>125</v>
      </c>
      <c r="AE48" s="673" t="str">
        <f t="shared" si="0"/>
        <v/>
      </c>
      <c r="AF48" s="674" t="s">
        <v>126</v>
      </c>
      <c r="AG48" s="675" t="str">
        <f t="shared" si="1"/>
        <v/>
      </c>
    </row>
    <row r="49" spans="1:33" ht="36.75" customHeight="1" x14ac:dyDescent="0.15">
      <c r="A49" s="667">
        <f t="shared" si="2"/>
        <v>39</v>
      </c>
      <c r="B49" s="1272" t="str">
        <f>IF(基本情報入力シート!C92="","",基本情報入力シート!C92)</f>
        <v/>
      </c>
      <c r="C49" s="1273"/>
      <c r="D49" s="1273"/>
      <c r="E49" s="1273"/>
      <c r="F49" s="1273"/>
      <c r="G49" s="1273"/>
      <c r="H49" s="1273"/>
      <c r="I49" s="1273"/>
      <c r="J49" s="1273"/>
      <c r="K49" s="1274"/>
      <c r="L49" s="667" t="str">
        <f>IF(基本情報入力シート!M92="","",基本情報入力シート!M92)</f>
        <v/>
      </c>
      <c r="M49" s="667" t="str">
        <f>IF(基本情報入力シート!R92="","",基本情報入力シート!R92)</f>
        <v/>
      </c>
      <c r="N49" s="667" t="str">
        <f>IF(基本情報入力シート!W92="","",基本情報入力シート!W92)</f>
        <v/>
      </c>
      <c r="O49" s="667" t="str">
        <f>IF(基本情報入力シート!X92="","",基本情報入力シート!X92)</f>
        <v/>
      </c>
      <c r="P49" s="668" t="str">
        <f>IF(基本情報入力シート!Y92="","",基本情報入力シート!Y92)</f>
        <v/>
      </c>
      <c r="Q49" s="646" t="str">
        <f>IF(基本情報入力シート!Z92="","",基本情報入力シート!Z92)</f>
        <v/>
      </c>
      <c r="R49" s="669" t="str">
        <f>IF(基本情報入力シート!AA92="","",基本情報入力シート!AA92)</f>
        <v/>
      </c>
      <c r="S49" s="163"/>
      <c r="T49" s="670" t="str">
        <f>IF(P49="","",VLOOKUP(P49,【参考】数式用2!$A$3:$C$26,3,FALSE))</f>
        <v/>
      </c>
      <c r="U49" s="671" t="s">
        <v>121</v>
      </c>
      <c r="V49" s="164"/>
      <c r="W49" s="672" t="s">
        <v>122</v>
      </c>
      <c r="X49" s="164"/>
      <c r="Y49" s="671" t="s">
        <v>123</v>
      </c>
      <c r="Z49" s="164"/>
      <c r="AA49" s="671" t="s">
        <v>122</v>
      </c>
      <c r="AB49" s="164"/>
      <c r="AC49" s="671" t="s">
        <v>124</v>
      </c>
      <c r="AD49" s="311" t="s">
        <v>125</v>
      </c>
      <c r="AE49" s="673" t="str">
        <f t="shared" si="0"/>
        <v/>
      </c>
      <c r="AF49" s="674" t="s">
        <v>126</v>
      </c>
      <c r="AG49" s="675" t="str">
        <f t="shared" si="1"/>
        <v/>
      </c>
    </row>
    <row r="50" spans="1:33" ht="36.75" customHeight="1" x14ac:dyDescent="0.15">
      <c r="A50" s="667">
        <f t="shared" si="2"/>
        <v>40</v>
      </c>
      <c r="B50" s="1272" t="str">
        <f>IF(基本情報入力シート!C93="","",基本情報入力シート!C93)</f>
        <v/>
      </c>
      <c r="C50" s="1273"/>
      <c r="D50" s="1273"/>
      <c r="E50" s="1273"/>
      <c r="F50" s="1273"/>
      <c r="G50" s="1273"/>
      <c r="H50" s="1273"/>
      <c r="I50" s="1273"/>
      <c r="J50" s="1273"/>
      <c r="K50" s="1274"/>
      <c r="L50" s="667" t="str">
        <f>IF(基本情報入力シート!M93="","",基本情報入力シート!M93)</f>
        <v/>
      </c>
      <c r="M50" s="667" t="str">
        <f>IF(基本情報入力シート!R93="","",基本情報入力シート!R93)</f>
        <v/>
      </c>
      <c r="N50" s="667" t="str">
        <f>IF(基本情報入力シート!W93="","",基本情報入力シート!W93)</f>
        <v/>
      </c>
      <c r="O50" s="667" t="str">
        <f>IF(基本情報入力シート!X93="","",基本情報入力シート!X93)</f>
        <v/>
      </c>
      <c r="P50" s="668" t="str">
        <f>IF(基本情報入力シート!Y93="","",基本情報入力シート!Y93)</f>
        <v/>
      </c>
      <c r="Q50" s="646" t="str">
        <f>IF(基本情報入力シート!Z93="","",基本情報入力シート!Z93)</f>
        <v/>
      </c>
      <c r="R50" s="669" t="str">
        <f>IF(基本情報入力シート!AA93="","",基本情報入力シート!AA93)</f>
        <v/>
      </c>
      <c r="S50" s="163"/>
      <c r="T50" s="670" t="str">
        <f>IF(P50="","",VLOOKUP(P50,【参考】数式用2!$A$3:$C$26,3,FALSE))</f>
        <v/>
      </c>
      <c r="U50" s="671" t="s">
        <v>121</v>
      </c>
      <c r="V50" s="164"/>
      <c r="W50" s="672" t="s">
        <v>122</v>
      </c>
      <c r="X50" s="164"/>
      <c r="Y50" s="671" t="s">
        <v>123</v>
      </c>
      <c r="Z50" s="164"/>
      <c r="AA50" s="671" t="s">
        <v>122</v>
      </c>
      <c r="AB50" s="164"/>
      <c r="AC50" s="671" t="s">
        <v>124</v>
      </c>
      <c r="AD50" s="311" t="s">
        <v>125</v>
      </c>
      <c r="AE50" s="673" t="str">
        <f t="shared" si="0"/>
        <v/>
      </c>
      <c r="AF50" s="674" t="s">
        <v>126</v>
      </c>
      <c r="AG50" s="675" t="str">
        <f t="shared" si="1"/>
        <v/>
      </c>
    </row>
    <row r="51" spans="1:33" ht="36.75" customHeight="1" x14ac:dyDescent="0.15">
      <c r="A51" s="667">
        <f t="shared" si="2"/>
        <v>41</v>
      </c>
      <c r="B51" s="1272" t="str">
        <f>IF(基本情報入力シート!C94="","",基本情報入力シート!C94)</f>
        <v/>
      </c>
      <c r="C51" s="1273"/>
      <c r="D51" s="1273"/>
      <c r="E51" s="1273"/>
      <c r="F51" s="1273"/>
      <c r="G51" s="1273"/>
      <c r="H51" s="1273"/>
      <c r="I51" s="1273"/>
      <c r="J51" s="1273"/>
      <c r="K51" s="1274"/>
      <c r="L51" s="667" t="str">
        <f>IF(基本情報入力シート!M94="","",基本情報入力シート!M94)</f>
        <v/>
      </c>
      <c r="M51" s="667" t="str">
        <f>IF(基本情報入力シート!R94="","",基本情報入力シート!R94)</f>
        <v/>
      </c>
      <c r="N51" s="667" t="str">
        <f>IF(基本情報入力シート!W94="","",基本情報入力シート!W94)</f>
        <v/>
      </c>
      <c r="O51" s="667" t="str">
        <f>IF(基本情報入力シート!X94="","",基本情報入力シート!X94)</f>
        <v/>
      </c>
      <c r="P51" s="668" t="str">
        <f>IF(基本情報入力シート!Y94="","",基本情報入力シート!Y94)</f>
        <v/>
      </c>
      <c r="Q51" s="646" t="str">
        <f>IF(基本情報入力シート!Z94="","",基本情報入力シート!Z94)</f>
        <v/>
      </c>
      <c r="R51" s="669" t="str">
        <f>IF(基本情報入力シート!AA94="","",基本情報入力シート!AA94)</f>
        <v/>
      </c>
      <c r="S51" s="163"/>
      <c r="T51" s="670" t="str">
        <f>IF(P51="","",VLOOKUP(P51,【参考】数式用2!$A$3:$C$26,3,FALSE))</f>
        <v/>
      </c>
      <c r="U51" s="671" t="s">
        <v>121</v>
      </c>
      <c r="V51" s="164"/>
      <c r="W51" s="672" t="s">
        <v>122</v>
      </c>
      <c r="X51" s="164"/>
      <c r="Y51" s="671" t="s">
        <v>123</v>
      </c>
      <c r="Z51" s="164"/>
      <c r="AA51" s="671" t="s">
        <v>122</v>
      </c>
      <c r="AB51" s="164"/>
      <c r="AC51" s="671" t="s">
        <v>124</v>
      </c>
      <c r="AD51" s="311" t="s">
        <v>125</v>
      </c>
      <c r="AE51" s="673" t="str">
        <f t="shared" si="0"/>
        <v/>
      </c>
      <c r="AF51" s="674" t="s">
        <v>126</v>
      </c>
      <c r="AG51" s="675" t="str">
        <f t="shared" si="1"/>
        <v/>
      </c>
    </row>
    <row r="52" spans="1:33" ht="36.75" customHeight="1" x14ac:dyDescent="0.15">
      <c r="A52" s="667">
        <f t="shared" si="2"/>
        <v>42</v>
      </c>
      <c r="B52" s="1272" t="str">
        <f>IF(基本情報入力シート!C95="","",基本情報入力シート!C95)</f>
        <v/>
      </c>
      <c r="C52" s="1273"/>
      <c r="D52" s="1273"/>
      <c r="E52" s="1273"/>
      <c r="F52" s="1273"/>
      <c r="G52" s="1273"/>
      <c r="H52" s="1273"/>
      <c r="I52" s="1273"/>
      <c r="J52" s="1273"/>
      <c r="K52" s="1274"/>
      <c r="L52" s="667" t="str">
        <f>IF(基本情報入力シート!M95="","",基本情報入力シート!M95)</f>
        <v/>
      </c>
      <c r="M52" s="667" t="str">
        <f>IF(基本情報入力シート!R95="","",基本情報入力シート!R95)</f>
        <v/>
      </c>
      <c r="N52" s="667" t="str">
        <f>IF(基本情報入力シート!W95="","",基本情報入力シート!W95)</f>
        <v/>
      </c>
      <c r="O52" s="667" t="str">
        <f>IF(基本情報入力シート!X95="","",基本情報入力シート!X95)</f>
        <v/>
      </c>
      <c r="P52" s="668" t="str">
        <f>IF(基本情報入力シート!Y95="","",基本情報入力シート!Y95)</f>
        <v/>
      </c>
      <c r="Q52" s="646" t="str">
        <f>IF(基本情報入力シート!Z95="","",基本情報入力シート!Z95)</f>
        <v/>
      </c>
      <c r="R52" s="669" t="str">
        <f>IF(基本情報入力シート!AA95="","",基本情報入力シート!AA95)</f>
        <v/>
      </c>
      <c r="S52" s="163"/>
      <c r="T52" s="670" t="str">
        <f>IF(P52="","",VLOOKUP(P52,【参考】数式用2!$A$3:$C$26,3,FALSE))</f>
        <v/>
      </c>
      <c r="U52" s="671" t="s">
        <v>121</v>
      </c>
      <c r="V52" s="164"/>
      <c r="W52" s="672" t="s">
        <v>122</v>
      </c>
      <c r="X52" s="164"/>
      <c r="Y52" s="671" t="s">
        <v>123</v>
      </c>
      <c r="Z52" s="164"/>
      <c r="AA52" s="671" t="s">
        <v>122</v>
      </c>
      <c r="AB52" s="164"/>
      <c r="AC52" s="671" t="s">
        <v>124</v>
      </c>
      <c r="AD52" s="311" t="s">
        <v>125</v>
      </c>
      <c r="AE52" s="673" t="str">
        <f t="shared" si="0"/>
        <v/>
      </c>
      <c r="AF52" s="674" t="s">
        <v>126</v>
      </c>
      <c r="AG52" s="675" t="str">
        <f t="shared" si="1"/>
        <v/>
      </c>
    </row>
    <row r="53" spans="1:33" ht="36.75" customHeight="1" x14ac:dyDescent="0.15">
      <c r="A53" s="667">
        <f t="shared" si="2"/>
        <v>43</v>
      </c>
      <c r="B53" s="1272" t="str">
        <f>IF(基本情報入力シート!C96="","",基本情報入力シート!C96)</f>
        <v/>
      </c>
      <c r="C53" s="1273"/>
      <c r="D53" s="1273"/>
      <c r="E53" s="1273"/>
      <c r="F53" s="1273"/>
      <c r="G53" s="1273"/>
      <c r="H53" s="1273"/>
      <c r="I53" s="1273"/>
      <c r="J53" s="1273"/>
      <c r="K53" s="1274"/>
      <c r="L53" s="667" t="str">
        <f>IF(基本情報入力シート!M96="","",基本情報入力シート!M96)</f>
        <v/>
      </c>
      <c r="M53" s="667" t="str">
        <f>IF(基本情報入力シート!R96="","",基本情報入力シート!R96)</f>
        <v/>
      </c>
      <c r="N53" s="667" t="str">
        <f>IF(基本情報入力シート!W96="","",基本情報入力シート!W96)</f>
        <v/>
      </c>
      <c r="O53" s="667" t="str">
        <f>IF(基本情報入力シート!X96="","",基本情報入力シート!X96)</f>
        <v/>
      </c>
      <c r="P53" s="668" t="str">
        <f>IF(基本情報入力シート!Y96="","",基本情報入力シート!Y96)</f>
        <v/>
      </c>
      <c r="Q53" s="646" t="str">
        <f>IF(基本情報入力シート!Z96="","",基本情報入力シート!Z96)</f>
        <v/>
      </c>
      <c r="R53" s="669" t="str">
        <f>IF(基本情報入力シート!AA96="","",基本情報入力シート!AA96)</f>
        <v/>
      </c>
      <c r="S53" s="163"/>
      <c r="T53" s="670" t="str">
        <f>IF(P53="","",VLOOKUP(P53,【参考】数式用2!$A$3:$C$26,3,FALSE))</f>
        <v/>
      </c>
      <c r="U53" s="671" t="s">
        <v>121</v>
      </c>
      <c r="V53" s="164"/>
      <c r="W53" s="672" t="s">
        <v>122</v>
      </c>
      <c r="X53" s="164"/>
      <c r="Y53" s="671" t="s">
        <v>123</v>
      </c>
      <c r="Z53" s="164"/>
      <c r="AA53" s="671" t="s">
        <v>122</v>
      </c>
      <c r="AB53" s="164"/>
      <c r="AC53" s="671" t="s">
        <v>124</v>
      </c>
      <c r="AD53" s="311" t="s">
        <v>125</v>
      </c>
      <c r="AE53" s="673" t="str">
        <f t="shared" si="0"/>
        <v/>
      </c>
      <c r="AF53" s="674" t="s">
        <v>126</v>
      </c>
      <c r="AG53" s="675" t="str">
        <f t="shared" si="1"/>
        <v/>
      </c>
    </row>
    <row r="54" spans="1:33" ht="36.75" customHeight="1" x14ac:dyDescent="0.15">
      <c r="A54" s="667">
        <f t="shared" si="2"/>
        <v>44</v>
      </c>
      <c r="B54" s="1272" t="str">
        <f>IF(基本情報入力シート!C97="","",基本情報入力シート!C97)</f>
        <v/>
      </c>
      <c r="C54" s="1273"/>
      <c r="D54" s="1273"/>
      <c r="E54" s="1273"/>
      <c r="F54" s="1273"/>
      <c r="G54" s="1273"/>
      <c r="H54" s="1273"/>
      <c r="I54" s="1273"/>
      <c r="J54" s="1273"/>
      <c r="K54" s="1274"/>
      <c r="L54" s="667" t="str">
        <f>IF(基本情報入力シート!M97="","",基本情報入力シート!M97)</f>
        <v/>
      </c>
      <c r="M54" s="667" t="str">
        <f>IF(基本情報入力シート!R97="","",基本情報入力シート!R97)</f>
        <v/>
      </c>
      <c r="N54" s="667" t="str">
        <f>IF(基本情報入力シート!W97="","",基本情報入力シート!W97)</f>
        <v/>
      </c>
      <c r="O54" s="667" t="str">
        <f>IF(基本情報入力シート!X97="","",基本情報入力シート!X97)</f>
        <v/>
      </c>
      <c r="P54" s="668" t="str">
        <f>IF(基本情報入力シート!Y97="","",基本情報入力シート!Y97)</f>
        <v/>
      </c>
      <c r="Q54" s="646" t="str">
        <f>IF(基本情報入力シート!Z97="","",基本情報入力シート!Z97)</f>
        <v/>
      </c>
      <c r="R54" s="669" t="str">
        <f>IF(基本情報入力シート!AA97="","",基本情報入力シート!AA97)</f>
        <v/>
      </c>
      <c r="S54" s="163"/>
      <c r="T54" s="670" t="str">
        <f>IF(P54="","",VLOOKUP(P54,【参考】数式用2!$A$3:$C$26,3,FALSE))</f>
        <v/>
      </c>
      <c r="U54" s="671" t="s">
        <v>121</v>
      </c>
      <c r="V54" s="164"/>
      <c r="W54" s="672" t="s">
        <v>122</v>
      </c>
      <c r="X54" s="164"/>
      <c r="Y54" s="671" t="s">
        <v>123</v>
      </c>
      <c r="Z54" s="164"/>
      <c r="AA54" s="671" t="s">
        <v>122</v>
      </c>
      <c r="AB54" s="164"/>
      <c r="AC54" s="671" t="s">
        <v>124</v>
      </c>
      <c r="AD54" s="311" t="s">
        <v>125</v>
      </c>
      <c r="AE54" s="673" t="str">
        <f t="shared" si="0"/>
        <v/>
      </c>
      <c r="AF54" s="674" t="s">
        <v>126</v>
      </c>
      <c r="AG54" s="675" t="str">
        <f t="shared" si="1"/>
        <v/>
      </c>
    </row>
    <row r="55" spans="1:33" ht="36.75" customHeight="1" x14ac:dyDescent="0.15">
      <c r="A55" s="667">
        <f t="shared" si="2"/>
        <v>45</v>
      </c>
      <c r="B55" s="1272" t="str">
        <f>IF(基本情報入力シート!C98="","",基本情報入力シート!C98)</f>
        <v/>
      </c>
      <c r="C55" s="1273"/>
      <c r="D55" s="1273"/>
      <c r="E55" s="1273"/>
      <c r="F55" s="1273"/>
      <c r="G55" s="1273"/>
      <c r="H55" s="1273"/>
      <c r="I55" s="1273"/>
      <c r="J55" s="1273"/>
      <c r="K55" s="1274"/>
      <c r="L55" s="667" t="str">
        <f>IF(基本情報入力シート!M98="","",基本情報入力シート!M98)</f>
        <v/>
      </c>
      <c r="M55" s="667" t="str">
        <f>IF(基本情報入力シート!R98="","",基本情報入力シート!R98)</f>
        <v/>
      </c>
      <c r="N55" s="667" t="str">
        <f>IF(基本情報入力シート!W98="","",基本情報入力シート!W98)</f>
        <v/>
      </c>
      <c r="O55" s="667" t="str">
        <f>IF(基本情報入力シート!X98="","",基本情報入力シート!X98)</f>
        <v/>
      </c>
      <c r="P55" s="668" t="str">
        <f>IF(基本情報入力シート!Y98="","",基本情報入力シート!Y98)</f>
        <v/>
      </c>
      <c r="Q55" s="646" t="str">
        <f>IF(基本情報入力シート!Z98="","",基本情報入力シート!Z98)</f>
        <v/>
      </c>
      <c r="R55" s="669" t="str">
        <f>IF(基本情報入力シート!AA98="","",基本情報入力シート!AA98)</f>
        <v/>
      </c>
      <c r="S55" s="163"/>
      <c r="T55" s="670" t="str">
        <f>IF(P55="","",VLOOKUP(P55,【参考】数式用2!$A$3:$C$26,3,FALSE))</f>
        <v/>
      </c>
      <c r="U55" s="671" t="s">
        <v>121</v>
      </c>
      <c r="V55" s="164"/>
      <c r="W55" s="672" t="s">
        <v>122</v>
      </c>
      <c r="X55" s="164"/>
      <c r="Y55" s="671" t="s">
        <v>123</v>
      </c>
      <c r="Z55" s="164"/>
      <c r="AA55" s="671" t="s">
        <v>122</v>
      </c>
      <c r="AB55" s="164"/>
      <c r="AC55" s="671" t="s">
        <v>124</v>
      </c>
      <c r="AD55" s="311" t="s">
        <v>125</v>
      </c>
      <c r="AE55" s="673" t="str">
        <f t="shared" si="0"/>
        <v/>
      </c>
      <c r="AF55" s="674" t="s">
        <v>126</v>
      </c>
      <c r="AG55" s="675" t="str">
        <f t="shared" si="1"/>
        <v/>
      </c>
    </row>
    <row r="56" spans="1:33" ht="36.75" customHeight="1" x14ac:dyDescent="0.15">
      <c r="A56" s="667">
        <f t="shared" si="2"/>
        <v>46</v>
      </c>
      <c r="B56" s="1272" t="str">
        <f>IF(基本情報入力シート!C99="","",基本情報入力シート!C99)</f>
        <v/>
      </c>
      <c r="C56" s="1273"/>
      <c r="D56" s="1273"/>
      <c r="E56" s="1273"/>
      <c r="F56" s="1273"/>
      <c r="G56" s="1273"/>
      <c r="H56" s="1273"/>
      <c r="I56" s="1273"/>
      <c r="J56" s="1273"/>
      <c r="K56" s="1274"/>
      <c r="L56" s="667" t="str">
        <f>IF(基本情報入力シート!M99="","",基本情報入力シート!M99)</f>
        <v/>
      </c>
      <c r="M56" s="667" t="str">
        <f>IF(基本情報入力シート!R99="","",基本情報入力シート!R99)</f>
        <v/>
      </c>
      <c r="N56" s="667" t="str">
        <f>IF(基本情報入力シート!W99="","",基本情報入力シート!W99)</f>
        <v/>
      </c>
      <c r="O56" s="667" t="str">
        <f>IF(基本情報入力シート!X99="","",基本情報入力シート!X99)</f>
        <v/>
      </c>
      <c r="P56" s="668" t="str">
        <f>IF(基本情報入力シート!Y99="","",基本情報入力シート!Y99)</f>
        <v/>
      </c>
      <c r="Q56" s="646" t="str">
        <f>IF(基本情報入力シート!Z99="","",基本情報入力シート!Z99)</f>
        <v/>
      </c>
      <c r="R56" s="669" t="str">
        <f>IF(基本情報入力シート!AA99="","",基本情報入力シート!AA99)</f>
        <v/>
      </c>
      <c r="S56" s="163"/>
      <c r="T56" s="670" t="str">
        <f>IF(P56="","",VLOOKUP(P56,【参考】数式用2!$A$3:$C$26,3,FALSE))</f>
        <v/>
      </c>
      <c r="U56" s="671" t="s">
        <v>121</v>
      </c>
      <c r="V56" s="164"/>
      <c r="W56" s="672" t="s">
        <v>122</v>
      </c>
      <c r="X56" s="164"/>
      <c r="Y56" s="671" t="s">
        <v>123</v>
      </c>
      <c r="Z56" s="164"/>
      <c r="AA56" s="671" t="s">
        <v>122</v>
      </c>
      <c r="AB56" s="164"/>
      <c r="AC56" s="671" t="s">
        <v>124</v>
      </c>
      <c r="AD56" s="311" t="s">
        <v>125</v>
      </c>
      <c r="AE56" s="673" t="str">
        <f t="shared" si="0"/>
        <v/>
      </c>
      <c r="AF56" s="674" t="s">
        <v>126</v>
      </c>
      <c r="AG56" s="675" t="str">
        <f t="shared" si="1"/>
        <v/>
      </c>
    </row>
    <row r="57" spans="1:33" ht="36.75" customHeight="1" x14ac:dyDescent="0.15">
      <c r="A57" s="667">
        <f t="shared" si="2"/>
        <v>47</v>
      </c>
      <c r="B57" s="1272" t="str">
        <f>IF(基本情報入力シート!C100="","",基本情報入力シート!C100)</f>
        <v/>
      </c>
      <c r="C57" s="1273"/>
      <c r="D57" s="1273"/>
      <c r="E57" s="1273"/>
      <c r="F57" s="1273"/>
      <c r="G57" s="1273"/>
      <c r="H57" s="1273"/>
      <c r="I57" s="1273"/>
      <c r="J57" s="1273"/>
      <c r="K57" s="1274"/>
      <c r="L57" s="667" t="str">
        <f>IF(基本情報入力シート!M100="","",基本情報入力シート!M100)</f>
        <v/>
      </c>
      <c r="M57" s="667" t="str">
        <f>IF(基本情報入力シート!R100="","",基本情報入力シート!R100)</f>
        <v/>
      </c>
      <c r="N57" s="667" t="str">
        <f>IF(基本情報入力シート!W100="","",基本情報入力シート!W100)</f>
        <v/>
      </c>
      <c r="O57" s="667" t="str">
        <f>IF(基本情報入力シート!X100="","",基本情報入力シート!X100)</f>
        <v/>
      </c>
      <c r="P57" s="668" t="str">
        <f>IF(基本情報入力シート!Y100="","",基本情報入力シート!Y100)</f>
        <v/>
      </c>
      <c r="Q57" s="646" t="str">
        <f>IF(基本情報入力シート!Z100="","",基本情報入力シート!Z100)</f>
        <v/>
      </c>
      <c r="R57" s="669" t="str">
        <f>IF(基本情報入力シート!AA100="","",基本情報入力シート!AA100)</f>
        <v/>
      </c>
      <c r="S57" s="163"/>
      <c r="T57" s="670" t="str">
        <f>IF(P57="","",VLOOKUP(P57,【参考】数式用2!$A$3:$C$26,3,FALSE))</f>
        <v/>
      </c>
      <c r="U57" s="671" t="s">
        <v>121</v>
      </c>
      <c r="V57" s="164"/>
      <c r="W57" s="672" t="s">
        <v>122</v>
      </c>
      <c r="X57" s="164"/>
      <c r="Y57" s="671" t="s">
        <v>123</v>
      </c>
      <c r="Z57" s="164"/>
      <c r="AA57" s="671" t="s">
        <v>122</v>
      </c>
      <c r="AB57" s="164"/>
      <c r="AC57" s="671" t="s">
        <v>124</v>
      </c>
      <c r="AD57" s="311" t="s">
        <v>125</v>
      </c>
      <c r="AE57" s="673" t="str">
        <f t="shared" si="0"/>
        <v/>
      </c>
      <c r="AF57" s="674" t="s">
        <v>126</v>
      </c>
      <c r="AG57" s="675" t="str">
        <f t="shared" si="1"/>
        <v/>
      </c>
    </row>
    <row r="58" spans="1:33" ht="36.75" customHeight="1" x14ac:dyDescent="0.15">
      <c r="A58" s="667">
        <f t="shared" si="2"/>
        <v>48</v>
      </c>
      <c r="B58" s="1272" t="str">
        <f>IF(基本情報入力シート!C101="","",基本情報入力シート!C101)</f>
        <v/>
      </c>
      <c r="C58" s="1273"/>
      <c r="D58" s="1273"/>
      <c r="E58" s="1273"/>
      <c r="F58" s="1273"/>
      <c r="G58" s="1273"/>
      <c r="H58" s="1273"/>
      <c r="I58" s="1273"/>
      <c r="J58" s="1273"/>
      <c r="K58" s="1274"/>
      <c r="L58" s="667" t="str">
        <f>IF(基本情報入力シート!M101="","",基本情報入力シート!M101)</f>
        <v/>
      </c>
      <c r="M58" s="667" t="str">
        <f>IF(基本情報入力シート!R101="","",基本情報入力シート!R101)</f>
        <v/>
      </c>
      <c r="N58" s="667" t="str">
        <f>IF(基本情報入力シート!W101="","",基本情報入力シート!W101)</f>
        <v/>
      </c>
      <c r="O58" s="667" t="str">
        <f>IF(基本情報入力シート!X101="","",基本情報入力シート!X101)</f>
        <v/>
      </c>
      <c r="P58" s="668" t="str">
        <f>IF(基本情報入力シート!Y101="","",基本情報入力シート!Y101)</f>
        <v/>
      </c>
      <c r="Q58" s="646" t="str">
        <f>IF(基本情報入力シート!Z101="","",基本情報入力シート!Z101)</f>
        <v/>
      </c>
      <c r="R58" s="669" t="str">
        <f>IF(基本情報入力シート!AA101="","",基本情報入力シート!AA101)</f>
        <v/>
      </c>
      <c r="S58" s="163"/>
      <c r="T58" s="670" t="str">
        <f>IF(P58="","",VLOOKUP(P58,【参考】数式用2!$A$3:$C$26,3,FALSE))</f>
        <v/>
      </c>
      <c r="U58" s="671" t="s">
        <v>121</v>
      </c>
      <c r="V58" s="164"/>
      <c r="W58" s="672" t="s">
        <v>122</v>
      </c>
      <c r="X58" s="164"/>
      <c r="Y58" s="671" t="s">
        <v>123</v>
      </c>
      <c r="Z58" s="164"/>
      <c r="AA58" s="671" t="s">
        <v>122</v>
      </c>
      <c r="AB58" s="164"/>
      <c r="AC58" s="671" t="s">
        <v>124</v>
      </c>
      <c r="AD58" s="311" t="s">
        <v>125</v>
      </c>
      <c r="AE58" s="673" t="str">
        <f t="shared" si="0"/>
        <v/>
      </c>
      <c r="AF58" s="674" t="s">
        <v>126</v>
      </c>
      <c r="AG58" s="675" t="str">
        <f t="shared" si="1"/>
        <v/>
      </c>
    </row>
    <row r="59" spans="1:33" ht="36.75" customHeight="1" x14ac:dyDescent="0.15">
      <c r="A59" s="667">
        <f t="shared" si="2"/>
        <v>49</v>
      </c>
      <c r="B59" s="1272" t="str">
        <f>IF(基本情報入力シート!C102="","",基本情報入力シート!C102)</f>
        <v/>
      </c>
      <c r="C59" s="1273"/>
      <c r="D59" s="1273"/>
      <c r="E59" s="1273"/>
      <c r="F59" s="1273"/>
      <c r="G59" s="1273"/>
      <c r="H59" s="1273"/>
      <c r="I59" s="1273"/>
      <c r="J59" s="1273"/>
      <c r="K59" s="1274"/>
      <c r="L59" s="667" t="str">
        <f>IF(基本情報入力シート!M102="","",基本情報入力シート!M102)</f>
        <v/>
      </c>
      <c r="M59" s="667" t="str">
        <f>IF(基本情報入力シート!R102="","",基本情報入力シート!R102)</f>
        <v/>
      </c>
      <c r="N59" s="667" t="str">
        <f>IF(基本情報入力シート!W102="","",基本情報入力シート!W102)</f>
        <v/>
      </c>
      <c r="O59" s="667" t="str">
        <f>IF(基本情報入力シート!X102="","",基本情報入力シート!X102)</f>
        <v/>
      </c>
      <c r="P59" s="668" t="str">
        <f>IF(基本情報入力シート!Y102="","",基本情報入力シート!Y102)</f>
        <v/>
      </c>
      <c r="Q59" s="646" t="str">
        <f>IF(基本情報入力シート!Z102="","",基本情報入力シート!Z102)</f>
        <v/>
      </c>
      <c r="R59" s="669" t="str">
        <f>IF(基本情報入力シート!AA102="","",基本情報入力シート!AA102)</f>
        <v/>
      </c>
      <c r="S59" s="163"/>
      <c r="T59" s="670" t="str">
        <f>IF(P59="","",VLOOKUP(P59,【参考】数式用2!$A$3:$C$26,3,FALSE))</f>
        <v/>
      </c>
      <c r="U59" s="671" t="s">
        <v>121</v>
      </c>
      <c r="V59" s="164"/>
      <c r="W59" s="672" t="s">
        <v>122</v>
      </c>
      <c r="X59" s="164"/>
      <c r="Y59" s="671" t="s">
        <v>123</v>
      </c>
      <c r="Z59" s="164"/>
      <c r="AA59" s="671" t="s">
        <v>122</v>
      </c>
      <c r="AB59" s="164"/>
      <c r="AC59" s="671" t="s">
        <v>124</v>
      </c>
      <c r="AD59" s="311" t="s">
        <v>125</v>
      </c>
      <c r="AE59" s="673" t="str">
        <f t="shared" si="0"/>
        <v/>
      </c>
      <c r="AF59" s="674" t="s">
        <v>126</v>
      </c>
      <c r="AG59" s="675" t="str">
        <f t="shared" si="1"/>
        <v/>
      </c>
    </row>
    <row r="60" spans="1:33" ht="36.75" customHeight="1" x14ac:dyDescent="0.15">
      <c r="A60" s="667">
        <f t="shared" si="2"/>
        <v>50</v>
      </c>
      <c r="B60" s="1272" t="str">
        <f>IF(基本情報入力シート!C103="","",基本情報入力シート!C103)</f>
        <v/>
      </c>
      <c r="C60" s="1273"/>
      <c r="D60" s="1273"/>
      <c r="E60" s="1273"/>
      <c r="F60" s="1273"/>
      <c r="G60" s="1273"/>
      <c r="H60" s="1273"/>
      <c r="I60" s="1273"/>
      <c r="J60" s="1273"/>
      <c r="K60" s="1274"/>
      <c r="L60" s="667" t="str">
        <f>IF(基本情報入力シート!M103="","",基本情報入力シート!M103)</f>
        <v/>
      </c>
      <c r="M60" s="667" t="str">
        <f>IF(基本情報入力シート!R103="","",基本情報入力シート!R103)</f>
        <v/>
      </c>
      <c r="N60" s="667" t="str">
        <f>IF(基本情報入力シート!W103="","",基本情報入力シート!W103)</f>
        <v/>
      </c>
      <c r="O60" s="667" t="str">
        <f>IF(基本情報入力シート!X103="","",基本情報入力シート!X103)</f>
        <v/>
      </c>
      <c r="P60" s="668" t="str">
        <f>IF(基本情報入力シート!Y103="","",基本情報入力シート!Y103)</f>
        <v/>
      </c>
      <c r="Q60" s="646" t="str">
        <f>IF(基本情報入力シート!Z103="","",基本情報入力シート!Z103)</f>
        <v/>
      </c>
      <c r="R60" s="669" t="str">
        <f>IF(基本情報入力シート!AA103="","",基本情報入力シート!AA103)</f>
        <v/>
      </c>
      <c r="S60" s="163"/>
      <c r="T60" s="670" t="str">
        <f>IF(P60="","",VLOOKUP(P60,【参考】数式用2!$A$3:$C$26,3,FALSE))</f>
        <v/>
      </c>
      <c r="U60" s="671" t="s">
        <v>121</v>
      </c>
      <c r="V60" s="164"/>
      <c r="W60" s="672" t="s">
        <v>122</v>
      </c>
      <c r="X60" s="164"/>
      <c r="Y60" s="671" t="s">
        <v>123</v>
      </c>
      <c r="Z60" s="164"/>
      <c r="AA60" s="671" t="s">
        <v>122</v>
      </c>
      <c r="AB60" s="164"/>
      <c r="AC60" s="671" t="s">
        <v>124</v>
      </c>
      <c r="AD60" s="311" t="s">
        <v>125</v>
      </c>
      <c r="AE60" s="673" t="str">
        <f t="shared" si="0"/>
        <v/>
      </c>
      <c r="AF60" s="674" t="s">
        <v>126</v>
      </c>
      <c r="AG60" s="675" t="str">
        <f t="shared" si="1"/>
        <v/>
      </c>
    </row>
    <row r="61" spans="1:33" ht="36.75" customHeight="1" x14ac:dyDescent="0.15">
      <c r="A61" s="667">
        <f t="shared" si="2"/>
        <v>51</v>
      </c>
      <c r="B61" s="1272" t="str">
        <f>IF(基本情報入力シート!C104="","",基本情報入力シート!C104)</f>
        <v/>
      </c>
      <c r="C61" s="1273"/>
      <c r="D61" s="1273"/>
      <c r="E61" s="1273"/>
      <c r="F61" s="1273"/>
      <c r="G61" s="1273"/>
      <c r="H61" s="1273"/>
      <c r="I61" s="1273"/>
      <c r="J61" s="1273"/>
      <c r="K61" s="1274"/>
      <c r="L61" s="667" t="str">
        <f>IF(基本情報入力シート!M104="","",基本情報入力シート!M104)</f>
        <v/>
      </c>
      <c r="M61" s="667" t="str">
        <f>IF(基本情報入力シート!R104="","",基本情報入力シート!R104)</f>
        <v/>
      </c>
      <c r="N61" s="667" t="str">
        <f>IF(基本情報入力シート!W104="","",基本情報入力シート!W104)</f>
        <v/>
      </c>
      <c r="O61" s="667" t="str">
        <f>IF(基本情報入力シート!X104="","",基本情報入力シート!X104)</f>
        <v/>
      </c>
      <c r="P61" s="668" t="str">
        <f>IF(基本情報入力シート!Y104="","",基本情報入力シート!Y104)</f>
        <v/>
      </c>
      <c r="Q61" s="646" t="str">
        <f>IF(基本情報入力シート!Z104="","",基本情報入力シート!Z104)</f>
        <v/>
      </c>
      <c r="R61" s="669" t="str">
        <f>IF(基本情報入力シート!AA104="","",基本情報入力シート!AA104)</f>
        <v/>
      </c>
      <c r="S61" s="163"/>
      <c r="T61" s="670" t="str">
        <f>IF(P61="","",VLOOKUP(P61,【参考】数式用2!$A$3:$C$26,3,FALSE))</f>
        <v/>
      </c>
      <c r="U61" s="671" t="s">
        <v>121</v>
      </c>
      <c r="V61" s="164"/>
      <c r="W61" s="672" t="s">
        <v>122</v>
      </c>
      <c r="X61" s="164"/>
      <c r="Y61" s="671" t="s">
        <v>123</v>
      </c>
      <c r="Z61" s="164"/>
      <c r="AA61" s="671" t="s">
        <v>122</v>
      </c>
      <c r="AB61" s="164"/>
      <c r="AC61" s="671" t="s">
        <v>124</v>
      </c>
      <c r="AD61" s="311" t="s">
        <v>125</v>
      </c>
      <c r="AE61" s="673" t="str">
        <f t="shared" si="0"/>
        <v/>
      </c>
      <c r="AF61" s="674" t="s">
        <v>126</v>
      </c>
      <c r="AG61" s="675" t="str">
        <f t="shared" si="1"/>
        <v/>
      </c>
    </row>
    <row r="62" spans="1:33" ht="36.75" customHeight="1" x14ac:dyDescent="0.15">
      <c r="A62" s="667">
        <f t="shared" si="2"/>
        <v>52</v>
      </c>
      <c r="B62" s="1272" t="str">
        <f>IF(基本情報入力シート!C105="","",基本情報入力シート!C105)</f>
        <v/>
      </c>
      <c r="C62" s="1273"/>
      <c r="D62" s="1273"/>
      <c r="E62" s="1273"/>
      <c r="F62" s="1273"/>
      <c r="G62" s="1273"/>
      <c r="H62" s="1273"/>
      <c r="I62" s="1273"/>
      <c r="J62" s="1273"/>
      <c r="K62" s="1274"/>
      <c r="L62" s="667" t="str">
        <f>IF(基本情報入力シート!M105="","",基本情報入力シート!M105)</f>
        <v/>
      </c>
      <c r="M62" s="667" t="str">
        <f>IF(基本情報入力シート!R105="","",基本情報入力シート!R105)</f>
        <v/>
      </c>
      <c r="N62" s="667" t="str">
        <f>IF(基本情報入力シート!W105="","",基本情報入力シート!W105)</f>
        <v/>
      </c>
      <c r="O62" s="667" t="str">
        <f>IF(基本情報入力シート!X105="","",基本情報入力シート!X105)</f>
        <v/>
      </c>
      <c r="P62" s="668" t="str">
        <f>IF(基本情報入力シート!Y105="","",基本情報入力シート!Y105)</f>
        <v/>
      </c>
      <c r="Q62" s="646" t="str">
        <f>IF(基本情報入力シート!Z105="","",基本情報入力シート!Z105)</f>
        <v/>
      </c>
      <c r="R62" s="669" t="str">
        <f>IF(基本情報入力シート!AA105="","",基本情報入力シート!AA105)</f>
        <v/>
      </c>
      <c r="S62" s="163"/>
      <c r="T62" s="670" t="str">
        <f>IF(P62="","",VLOOKUP(P62,【参考】数式用2!$A$3:$C$26,3,FALSE))</f>
        <v/>
      </c>
      <c r="U62" s="671" t="s">
        <v>121</v>
      </c>
      <c r="V62" s="164"/>
      <c r="W62" s="672" t="s">
        <v>122</v>
      </c>
      <c r="X62" s="164"/>
      <c r="Y62" s="671" t="s">
        <v>123</v>
      </c>
      <c r="Z62" s="164"/>
      <c r="AA62" s="671" t="s">
        <v>122</v>
      </c>
      <c r="AB62" s="164"/>
      <c r="AC62" s="671" t="s">
        <v>124</v>
      </c>
      <c r="AD62" s="311" t="s">
        <v>125</v>
      </c>
      <c r="AE62" s="673" t="str">
        <f t="shared" si="0"/>
        <v/>
      </c>
      <c r="AF62" s="674" t="s">
        <v>126</v>
      </c>
      <c r="AG62" s="675" t="str">
        <f t="shared" si="1"/>
        <v/>
      </c>
    </row>
    <row r="63" spans="1:33" ht="36.75" customHeight="1" x14ac:dyDescent="0.15">
      <c r="A63" s="667">
        <f t="shared" si="2"/>
        <v>53</v>
      </c>
      <c r="B63" s="1272" t="str">
        <f>IF(基本情報入力シート!C106="","",基本情報入力シート!C106)</f>
        <v/>
      </c>
      <c r="C63" s="1273"/>
      <c r="D63" s="1273"/>
      <c r="E63" s="1273"/>
      <c r="F63" s="1273"/>
      <c r="G63" s="1273"/>
      <c r="H63" s="1273"/>
      <c r="I63" s="1273"/>
      <c r="J63" s="1273"/>
      <c r="K63" s="1274"/>
      <c r="L63" s="667" t="str">
        <f>IF(基本情報入力シート!M106="","",基本情報入力シート!M106)</f>
        <v/>
      </c>
      <c r="M63" s="667" t="str">
        <f>IF(基本情報入力シート!R106="","",基本情報入力シート!R106)</f>
        <v/>
      </c>
      <c r="N63" s="667" t="str">
        <f>IF(基本情報入力シート!W106="","",基本情報入力シート!W106)</f>
        <v/>
      </c>
      <c r="O63" s="667" t="str">
        <f>IF(基本情報入力シート!X106="","",基本情報入力シート!X106)</f>
        <v/>
      </c>
      <c r="P63" s="668" t="str">
        <f>IF(基本情報入力シート!Y106="","",基本情報入力シート!Y106)</f>
        <v/>
      </c>
      <c r="Q63" s="646" t="str">
        <f>IF(基本情報入力シート!Z106="","",基本情報入力シート!Z106)</f>
        <v/>
      </c>
      <c r="R63" s="669" t="str">
        <f>IF(基本情報入力シート!AA106="","",基本情報入力シート!AA106)</f>
        <v/>
      </c>
      <c r="S63" s="163"/>
      <c r="T63" s="670" t="str">
        <f>IF(P63="","",VLOOKUP(P63,【参考】数式用2!$A$3:$C$26,3,FALSE))</f>
        <v/>
      </c>
      <c r="U63" s="671" t="s">
        <v>121</v>
      </c>
      <c r="V63" s="164"/>
      <c r="W63" s="672" t="s">
        <v>122</v>
      </c>
      <c r="X63" s="164"/>
      <c r="Y63" s="671" t="s">
        <v>123</v>
      </c>
      <c r="Z63" s="164"/>
      <c r="AA63" s="671" t="s">
        <v>122</v>
      </c>
      <c r="AB63" s="164"/>
      <c r="AC63" s="671" t="s">
        <v>124</v>
      </c>
      <c r="AD63" s="311" t="s">
        <v>125</v>
      </c>
      <c r="AE63" s="673" t="str">
        <f t="shared" si="0"/>
        <v/>
      </c>
      <c r="AF63" s="674" t="s">
        <v>126</v>
      </c>
      <c r="AG63" s="675" t="str">
        <f t="shared" si="1"/>
        <v/>
      </c>
    </row>
    <row r="64" spans="1:33" ht="36.75" customHeight="1" x14ac:dyDescent="0.15">
      <c r="A64" s="667">
        <f t="shared" si="2"/>
        <v>54</v>
      </c>
      <c r="B64" s="1272" t="str">
        <f>IF(基本情報入力シート!C107="","",基本情報入力シート!C107)</f>
        <v/>
      </c>
      <c r="C64" s="1273"/>
      <c r="D64" s="1273"/>
      <c r="E64" s="1273"/>
      <c r="F64" s="1273"/>
      <c r="G64" s="1273"/>
      <c r="H64" s="1273"/>
      <c r="I64" s="1273"/>
      <c r="J64" s="1273"/>
      <c r="K64" s="1274"/>
      <c r="L64" s="667" t="str">
        <f>IF(基本情報入力シート!M107="","",基本情報入力シート!M107)</f>
        <v/>
      </c>
      <c r="M64" s="667" t="str">
        <f>IF(基本情報入力シート!R107="","",基本情報入力シート!R107)</f>
        <v/>
      </c>
      <c r="N64" s="667" t="str">
        <f>IF(基本情報入力シート!W107="","",基本情報入力シート!W107)</f>
        <v/>
      </c>
      <c r="O64" s="667" t="str">
        <f>IF(基本情報入力シート!X107="","",基本情報入力シート!X107)</f>
        <v/>
      </c>
      <c r="P64" s="668" t="str">
        <f>IF(基本情報入力シート!Y107="","",基本情報入力シート!Y107)</f>
        <v/>
      </c>
      <c r="Q64" s="646" t="str">
        <f>IF(基本情報入力シート!Z107="","",基本情報入力シート!Z107)</f>
        <v/>
      </c>
      <c r="R64" s="669" t="str">
        <f>IF(基本情報入力シート!AA107="","",基本情報入力シート!AA107)</f>
        <v/>
      </c>
      <c r="S64" s="163"/>
      <c r="T64" s="670" t="str">
        <f>IF(P64="","",VLOOKUP(P64,【参考】数式用2!$A$3:$C$26,3,FALSE))</f>
        <v/>
      </c>
      <c r="U64" s="671" t="s">
        <v>121</v>
      </c>
      <c r="V64" s="164"/>
      <c r="W64" s="672" t="s">
        <v>122</v>
      </c>
      <c r="X64" s="164"/>
      <c r="Y64" s="671" t="s">
        <v>123</v>
      </c>
      <c r="Z64" s="164"/>
      <c r="AA64" s="671" t="s">
        <v>122</v>
      </c>
      <c r="AB64" s="164"/>
      <c r="AC64" s="671" t="s">
        <v>124</v>
      </c>
      <c r="AD64" s="311" t="s">
        <v>125</v>
      </c>
      <c r="AE64" s="673" t="str">
        <f t="shared" si="0"/>
        <v/>
      </c>
      <c r="AF64" s="674" t="s">
        <v>126</v>
      </c>
      <c r="AG64" s="675" t="str">
        <f t="shared" si="1"/>
        <v/>
      </c>
    </row>
    <row r="65" spans="1:33" ht="36.75" customHeight="1" x14ac:dyDescent="0.15">
      <c r="A65" s="667">
        <f t="shared" si="2"/>
        <v>55</v>
      </c>
      <c r="B65" s="1272" t="str">
        <f>IF(基本情報入力シート!C108="","",基本情報入力シート!C108)</f>
        <v/>
      </c>
      <c r="C65" s="1273"/>
      <c r="D65" s="1273"/>
      <c r="E65" s="1273"/>
      <c r="F65" s="1273"/>
      <c r="G65" s="1273"/>
      <c r="H65" s="1273"/>
      <c r="I65" s="1273"/>
      <c r="J65" s="1273"/>
      <c r="K65" s="1274"/>
      <c r="L65" s="667" t="str">
        <f>IF(基本情報入力シート!M108="","",基本情報入力シート!M108)</f>
        <v/>
      </c>
      <c r="M65" s="667" t="str">
        <f>IF(基本情報入力シート!R108="","",基本情報入力シート!R108)</f>
        <v/>
      </c>
      <c r="N65" s="667" t="str">
        <f>IF(基本情報入力シート!W108="","",基本情報入力シート!W108)</f>
        <v/>
      </c>
      <c r="O65" s="667" t="str">
        <f>IF(基本情報入力シート!X108="","",基本情報入力シート!X108)</f>
        <v/>
      </c>
      <c r="P65" s="668" t="str">
        <f>IF(基本情報入力シート!Y108="","",基本情報入力シート!Y108)</f>
        <v/>
      </c>
      <c r="Q65" s="646" t="str">
        <f>IF(基本情報入力シート!Z108="","",基本情報入力シート!Z108)</f>
        <v/>
      </c>
      <c r="R65" s="669" t="str">
        <f>IF(基本情報入力シート!AA108="","",基本情報入力シート!AA108)</f>
        <v/>
      </c>
      <c r="S65" s="163"/>
      <c r="T65" s="670" t="str">
        <f>IF(P65="","",VLOOKUP(P65,【参考】数式用2!$A$3:$C$26,3,FALSE))</f>
        <v/>
      </c>
      <c r="U65" s="671" t="s">
        <v>121</v>
      </c>
      <c r="V65" s="164"/>
      <c r="W65" s="672" t="s">
        <v>122</v>
      </c>
      <c r="X65" s="164"/>
      <c r="Y65" s="671" t="s">
        <v>123</v>
      </c>
      <c r="Z65" s="164"/>
      <c r="AA65" s="671" t="s">
        <v>122</v>
      </c>
      <c r="AB65" s="164"/>
      <c r="AC65" s="671" t="s">
        <v>124</v>
      </c>
      <c r="AD65" s="311" t="s">
        <v>125</v>
      </c>
      <c r="AE65" s="673" t="str">
        <f t="shared" si="0"/>
        <v/>
      </c>
      <c r="AF65" s="674" t="s">
        <v>126</v>
      </c>
      <c r="AG65" s="675" t="str">
        <f t="shared" si="1"/>
        <v/>
      </c>
    </row>
    <row r="66" spans="1:33" ht="36.75" customHeight="1" x14ac:dyDescent="0.15">
      <c r="A66" s="667">
        <f t="shared" si="2"/>
        <v>56</v>
      </c>
      <c r="B66" s="1272" t="str">
        <f>IF(基本情報入力シート!C109="","",基本情報入力シート!C109)</f>
        <v/>
      </c>
      <c r="C66" s="1273"/>
      <c r="D66" s="1273"/>
      <c r="E66" s="1273"/>
      <c r="F66" s="1273"/>
      <c r="G66" s="1273"/>
      <c r="H66" s="1273"/>
      <c r="I66" s="1273"/>
      <c r="J66" s="1273"/>
      <c r="K66" s="1274"/>
      <c r="L66" s="667" t="str">
        <f>IF(基本情報入力シート!M109="","",基本情報入力シート!M109)</f>
        <v/>
      </c>
      <c r="M66" s="667" t="str">
        <f>IF(基本情報入力シート!R109="","",基本情報入力シート!R109)</f>
        <v/>
      </c>
      <c r="N66" s="667" t="str">
        <f>IF(基本情報入力シート!W109="","",基本情報入力シート!W109)</f>
        <v/>
      </c>
      <c r="O66" s="667" t="str">
        <f>IF(基本情報入力シート!X109="","",基本情報入力シート!X109)</f>
        <v/>
      </c>
      <c r="P66" s="668" t="str">
        <f>IF(基本情報入力シート!Y109="","",基本情報入力シート!Y109)</f>
        <v/>
      </c>
      <c r="Q66" s="646" t="str">
        <f>IF(基本情報入力シート!Z109="","",基本情報入力シート!Z109)</f>
        <v/>
      </c>
      <c r="R66" s="669" t="str">
        <f>IF(基本情報入力シート!AA109="","",基本情報入力シート!AA109)</f>
        <v/>
      </c>
      <c r="S66" s="163"/>
      <c r="T66" s="670" t="str">
        <f>IF(P66="","",VLOOKUP(P66,【参考】数式用2!$A$3:$C$26,3,FALSE))</f>
        <v/>
      </c>
      <c r="U66" s="671" t="s">
        <v>121</v>
      </c>
      <c r="V66" s="164"/>
      <c r="W66" s="672" t="s">
        <v>122</v>
      </c>
      <c r="X66" s="164"/>
      <c r="Y66" s="671" t="s">
        <v>123</v>
      </c>
      <c r="Z66" s="164"/>
      <c r="AA66" s="671" t="s">
        <v>122</v>
      </c>
      <c r="AB66" s="164"/>
      <c r="AC66" s="671" t="s">
        <v>124</v>
      </c>
      <c r="AD66" s="311" t="s">
        <v>125</v>
      </c>
      <c r="AE66" s="673" t="str">
        <f t="shared" si="0"/>
        <v/>
      </c>
      <c r="AF66" s="674" t="s">
        <v>126</v>
      </c>
      <c r="AG66" s="675" t="str">
        <f t="shared" si="1"/>
        <v/>
      </c>
    </row>
    <row r="67" spans="1:33" ht="36.75" customHeight="1" x14ac:dyDescent="0.15">
      <c r="A67" s="667">
        <f t="shared" si="2"/>
        <v>57</v>
      </c>
      <c r="B67" s="1272" t="str">
        <f>IF(基本情報入力シート!C110="","",基本情報入力シート!C110)</f>
        <v/>
      </c>
      <c r="C67" s="1273"/>
      <c r="D67" s="1273"/>
      <c r="E67" s="1273"/>
      <c r="F67" s="1273"/>
      <c r="G67" s="1273"/>
      <c r="H67" s="1273"/>
      <c r="I67" s="1273"/>
      <c r="J67" s="1273"/>
      <c r="K67" s="1274"/>
      <c r="L67" s="667" t="str">
        <f>IF(基本情報入力シート!M110="","",基本情報入力シート!M110)</f>
        <v/>
      </c>
      <c r="M67" s="667" t="str">
        <f>IF(基本情報入力シート!R110="","",基本情報入力シート!R110)</f>
        <v/>
      </c>
      <c r="N67" s="667" t="str">
        <f>IF(基本情報入力シート!W110="","",基本情報入力シート!W110)</f>
        <v/>
      </c>
      <c r="O67" s="667" t="str">
        <f>IF(基本情報入力シート!X110="","",基本情報入力シート!X110)</f>
        <v/>
      </c>
      <c r="P67" s="668" t="str">
        <f>IF(基本情報入力シート!Y110="","",基本情報入力シート!Y110)</f>
        <v/>
      </c>
      <c r="Q67" s="646" t="str">
        <f>IF(基本情報入力シート!Z110="","",基本情報入力シート!Z110)</f>
        <v/>
      </c>
      <c r="R67" s="669" t="str">
        <f>IF(基本情報入力シート!AA110="","",基本情報入力シート!AA110)</f>
        <v/>
      </c>
      <c r="S67" s="163"/>
      <c r="T67" s="670" t="str">
        <f>IF(P67="","",VLOOKUP(P67,【参考】数式用2!$A$3:$C$26,3,FALSE))</f>
        <v/>
      </c>
      <c r="U67" s="671" t="s">
        <v>121</v>
      </c>
      <c r="V67" s="164"/>
      <c r="W67" s="672" t="s">
        <v>122</v>
      </c>
      <c r="X67" s="164"/>
      <c r="Y67" s="671" t="s">
        <v>123</v>
      </c>
      <c r="Z67" s="164"/>
      <c r="AA67" s="671" t="s">
        <v>122</v>
      </c>
      <c r="AB67" s="164"/>
      <c r="AC67" s="671" t="s">
        <v>124</v>
      </c>
      <c r="AD67" s="311" t="s">
        <v>125</v>
      </c>
      <c r="AE67" s="673" t="str">
        <f t="shared" si="0"/>
        <v/>
      </c>
      <c r="AF67" s="674" t="s">
        <v>126</v>
      </c>
      <c r="AG67" s="675" t="str">
        <f t="shared" si="1"/>
        <v/>
      </c>
    </row>
    <row r="68" spans="1:33" ht="36.75" customHeight="1" x14ac:dyDescent="0.15">
      <c r="A68" s="667">
        <f t="shared" si="2"/>
        <v>58</v>
      </c>
      <c r="B68" s="1272" t="str">
        <f>IF(基本情報入力シート!C111="","",基本情報入力シート!C111)</f>
        <v/>
      </c>
      <c r="C68" s="1273"/>
      <c r="D68" s="1273"/>
      <c r="E68" s="1273"/>
      <c r="F68" s="1273"/>
      <c r="G68" s="1273"/>
      <c r="H68" s="1273"/>
      <c r="I68" s="1273"/>
      <c r="J68" s="1273"/>
      <c r="K68" s="1274"/>
      <c r="L68" s="667" t="str">
        <f>IF(基本情報入力シート!M111="","",基本情報入力シート!M111)</f>
        <v/>
      </c>
      <c r="M68" s="667" t="str">
        <f>IF(基本情報入力シート!R111="","",基本情報入力シート!R111)</f>
        <v/>
      </c>
      <c r="N68" s="667" t="str">
        <f>IF(基本情報入力シート!W111="","",基本情報入力シート!W111)</f>
        <v/>
      </c>
      <c r="O68" s="667" t="str">
        <f>IF(基本情報入力シート!X111="","",基本情報入力シート!X111)</f>
        <v/>
      </c>
      <c r="P68" s="668" t="str">
        <f>IF(基本情報入力シート!Y111="","",基本情報入力シート!Y111)</f>
        <v/>
      </c>
      <c r="Q68" s="646" t="str">
        <f>IF(基本情報入力シート!Z111="","",基本情報入力シート!Z111)</f>
        <v/>
      </c>
      <c r="R68" s="669" t="str">
        <f>IF(基本情報入力シート!AA111="","",基本情報入力シート!AA111)</f>
        <v/>
      </c>
      <c r="S68" s="163"/>
      <c r="T68" s="670" t="str">
        <f>IF(P68="","",VLOOKUP(P68,【参考】数式用2!$A$3:$C$26,3,FALSE))</f>
        <v/>
      </c>
      <c r="U68" s="671" t="s">
        <v>121</v>
      </c>
      <c r="V68" s="164"/>
      <c r="W68" s="672" t="s">
        <v>122</v>
      </c>
      <c r="X68" s="164"/>
      <c r="Y68" s="671" t="s">
        <v>123</v>
      </c>
      <c r="Z68" s="164"/>
      <c r="AA68" s="671" t="s">
        <v>122</v>
      </c>
      <c r="AB68" s="164"/>
      <c r="AC68" s="671" t="s">
        <v>124</v>
      </c>
      <c r="AD68" s="311" t="s">
        <v>125</v>
      </c>
      <c r="AE68" s="673" t="str">
        <f t="shared" si="0"/>
        <v/>
      </c>
      <c r="AF68" s="674" t="s">
        <v>126</v>
      </c>
      <c r="AG68" s="675" t="str">
        <f t="shared" si="1"/>
        <v/>
      </c>
    </row>
    <row r="69" spans="1:33" ht="36.75" customHeight="1" x14ac:dyDescent="0.15">
      <c r="A69" s="667">
        <f t="shared" si="2"/>
        <v>59</v>
      </c>
      <c r="B69" s="1272" t="str">
        <f>IF(基本情報入力シート!C112="","",基本情報入力シート!C112)</f>
        <v/>
      </c>
      <c r="C69" s="1273"/>
      <c r="D69" s="1273"/>
      <c r="E69" s="1273"/>
      <c r="F69" s="1273"/>
      <c r="G69" s="1273"/>
      <c r="H69" s="1273"/>
      <c r="I69" s="1273"/>
      <c r="J69" s="1273"/>
      <c r="K69" s="1274"/>
      <c r="L69" s="667" t="str">
        <f>IF(基本情報入力シート!M112="","",基本情報入力シート!M112)</f>
        <v/>
      </c>
      <c r="M69" s="667" t="str">
        <f>IF(基本情報入力シート!R112="","",基本情報入力シート!R112)</f>
        <v/>
      </c>
      <c r="N69" s="667" t="str">
        <f>IF(基本情報入力シート!W112="","",基本情報入力シート!W112)</f>
        <v/>
      </c>
      <c r="O69" s="667" t="str">
        <f>IF(基本情報入力シート!X112="","",基本情報入力シート!X112)</f>
        <v/>
      </c>
      <c r="P69" s="668" t="str">
        <f>IF(基本情報入力シート!Y112="","",基本情報入力シート!Y112)</f>
        <v/>
      </c>
      <c r="Q69" s="646" t="str">
        <f>IF(基本情報入力シート!Z112="","",基本情報入力シート!Z112)</f>
        <v/>
      </c>
      <c r="R69" s="669" t="str">
        <f>IF(基本情報入力シート!AA112="","",基本情報入力シート!AA112)</f>
        <v/>
      </c>
      <c r="S69" s="163"/>
      <c r="T69" s="670" t="str">
        <f>IF(P69="","",VLOOKUP(P69,【参考】数式用2!$A$3:$C$26,3,FALSE))</f>
        <v/>
      </c>
      <c r="U69" s="671" t="s">
        <v>121</v>
      </c>
      <c r="V69" s="164"/>
      <c r="W69" s="672" t="s">
        <v>122</v>
      </c>
      <c r="X69" s="164"/>
      <c r="Y69" s="671" t="s">
        <v>123</v>
      </c>
      <c r="Z69" s="164"/>
      <c r="AA69" s="671" t="s">
        <v>122</v>
      </c>
      <c r="AB69" s="164"/>
      <c r="AC69" s="671" t="s">
        <v>124</v>
      </c>
      <c r="AD69" s="311" t="s">
        <v>125</v>
      </c>
      <c r="AE69" s="673" t="str">
        <f t="shared" si="0"/>
        <v/>
      </c>
      <c r="AF69" s="674" t="s">
        <v>126</v>
      </c>
      <c r="AG69" s="675" t="str">
        <f t="shared" si="1"/>
        <v/>
      </c>
    </row>
    <row r="70" spans="1:33" ht="36.75" customHeight="1" x14ac:dyDescent="0.15">
      <c r="A70" s="667">
        <f t="shared" si="2"/>
        <v>60</v>
      </c>
      <c r="B70" s="1272" t="str">
        <f>IF(基本情報入力シート!C113="","",基本情報入力シート!C113)</f>
        <v/>
      </c>
      <c r="C70" s="1273"/>
      <c r="D70" s="1273"/>
      <c r="E70" s="1273"/>
      <c r="F70" s="1273"/>
      <c r="G70" s="1273"/>
      <c r="H70" s="1273"/>
      <c r="I70" s="1273"/>
      <c r="J70" s="1273"/>
      <c r="K70" s="1274"/>
      <c r="L70" s="667" t="str">
        <f>IF(基本情報入力シート!M113="","",基本情報入力シート!M113)</f>
        <v/>
      </c>
      <c r="M70" s="667" t="str">
        <f>IF(基本情報入力シート!R113="","",基本情報入力シート!R113)</f>
        <v/>
      </c>
      <c r="N70" s="667" t="str">
        <f>IF(基本情報入力シート!W113="","",基本情報入力シート!W113)</f>
        <v/>
      </c>
      <c r="O70" s="667" t="str">
        <f>IF(基本情報入力シート!X113="","",基本情報入力シート!X113)</f>
        <v/>
      </c>
      <c r="P70" s="668" t="str">
        <f>IF(基本情報入力シート!Y113="","",基本情報入力シート!Y113)</f>
        <v/>
      </c>
      <c r="Q70" s="646" t="str">
        <f>IF(基本情報入力シート!Z113="","",基本情報入力シート!Z113)</f>
        <v/>
      </c>
      <c r="R70" s="669" t="str">
        <f>IF(基本情報入力シート!AA113="","",基本情報入力シート!AA113)</f>
        <v/>
      </c>
      <c r="S70" s="163"/>
      <c r="T70" s="670" t="str">
        <f>IF(P70="","",VLOOKUP(P70,【参考】数式用2!$A$3:$C$26,3,FALSE))</f>
        <v/>
      </c>
      <c r="U70" s="671" t="s">
        <v>121</v>
      </c>
      <c r="V70" s="164"/>
      <c r="W70" s="672" t="s">
        <v>122</v>
      </c>
      <c r="X70" s="164"/>
      <c r="Y70" s="671" t="s">
        <v>123</v>
      </c>
      <c r="Z70" s="164"/>
      <c r="AA70" s="671" t="s">
        <v>122</v>
      </c>
      <c r="AB70" s="164"/>
      <c r="AC70" s="671" t="s">
        <v>124</v>
      </c>
      <c r="AD70" s="311" t="s">
        <v>125</v>
      </c>
      <c r="AE70" s="673" t="str">
        <f t="shared" si="0"/>
        <v/>
      </c>
      <c r="AF70" s="674" t="s">
        <v>126</v>
      </c>
      <c r="AG70" s="675" t="str">
        <f t="shared" si="1"/>
        <v/>
      </c>
    </row>
    <row r="71" spans="1:33" ht="36.75" customHeight="1" x14ac:dyDescent="0.15">
      <c r="A71" s="667">
        <f t="shared" si="2"/>
        <v>61</v>
      </c>
      <c r="B71" s="1272" t="str">
        <f>IF(基本情報入力シート!C114="","",基本情報入力シート!C114)</f>
        <v/>
      </c>
      <c r="C71" s="1273"/>
      <c r="D71" s="1273"/>
      <c r="E71" s="1273"/>
      <c r="F71" s="1273"/>
      <c r="G71" s="1273"/>
      <c r="H71" s="1273"/>
      <c r="I71" s="1273"/>
      <c r="J71" s="1273"/>
      <c r="K71" s="1274"/>
      <c r="L71" s="667" t="str">
        <f>IF(基本情報入力シート!M114="","",基本情報入力シート!M114)</f>
        <v/>
      </c>
      <c r="M71" s="667" t="str">
        <f>IF(基本情報入力シート!R114="","",基本情報入力シート!R114)</f>
        <v/>
      </c>
      <c r="N71" s="667" t="str">
        <f>IF(基本情報入力シート!W114="","",基本情報入力シート!W114)</f>
        <v/>
      </c>
      <c r="O71" s="667" t="str">
        <f>IF(基本情報入力シート!X114="","",基本情報入力シート!X114)</f>
        <v/>
      </c>
      <c r="P71" s="668" t="str">
        <f>IF(基本情報入力シート!Y114="","",基本情報入力シート!Y114)</f>
        <v/>
      </c>
      <c r="Q71" s="646" t="str">
        <f>IF(基本情報入力シート!Z114="","",基本情報入力シート!Z114)</f>
        <v/>
      </c>
      <c r="R71" s="669" t="str">
        <f>IF(基本情報入力シート!AA114="","",基本情報入力シート!AA114)</f>
        <v/>
      </c>
      <c r="S71" s="163"/>
      <c r="T71" s="670" t="str">
        <f>IF(P71="","",VLOOKUP(P71,【参考】数式用2!$A$3:$C$26,3,FALSE))</f>
        <v/>
      </c>
      <c r="U71" s="671" t="s">
        <v>121</v>
      </c>
      <c r="V71" s="164"/>
      <c r="W71" s="672" t="s">
        <v>122</v>
      </c>
      <c r="X71" s="164"/>
      <c r="Y71" s="671" t="s">
        <v>123</v>
      </c>
      <c r="Z71" s="164"/>
      <c r="AA71" s="671" t="s">
        <v>122</v>
      </c>
      <c r="AB71" s="164"/>
      <c r="AC71" s="671" t="s">
        <v>124</v>
      </c>
      <c r="AD71" s="311" t="s">
        <v>125</v>
      </c>
      <c r="AE71" s="673" t="str">
        <f t="shared" si="0"/>
        <v/>
      </c>
      <c r="AF71" s="674" t="s">
        <v>126</v>
      </c>
      <c r="AG71" s="675" t="str">
        <f t="shared" si="1"/>
        <v/>
      </c>
    </row>
    <row r="72" spans="1:33" ht="36.75" customHeight="1" x14ac:dyDescent="0.15">
      <c r="A72" s="667">
        <f t="shared" si="2"/>
        <v>62</v>
      </c>
      <c r="B72" s="1272" t="str">
        <f>IF(基本情報入力シート!C115="","",基本情報入力シート!C115)</f>
        <v/>
      </c>
      <c r="C72" s="1273"/>
      <c r="D72" s="1273"/>
      <c r="E72" s="1273"/>
      <c r="F72" s="1273"/>
      <c r="G72" s="1273"/>
      <c r="H72" s="1273"/>
      <c r="I72" s="1273"/>
      <c r="J72" s="1273"/>
      <c r="K72" s="1274"/>
      <c r="L72" s="667" t="str">
        <f>IF(基本情報入力シート!M115="","",基本情報入力シート!M115)</f>
        <v/>
      </c>
      <c r="M72" s="667" t="str">
        <f>IF(基本情報入力シート!R115="","",基本情報入力シート!R115)</f>
        <v/>
      </c>
      <c r="N72" s="667" t="str">
        <f>IF(基本情報入力シート!W115="","",基本情報入力シート!W115)</f>
        <v/>
      </c>
      <c r="O72" s="667" t="str">
        <f>IF(基本情報入力シート!X115="","",基本情報入力シート!X115)</f>
        <v/>
      </c>
      <c r="P72" s="668" t="str">
        <f>IF(基本情報入力シート!Y115="","",基本情報入力シート!Y115)</f>
        <v/>
      </c>
      <c r="Q72" s="646" t="str">
        <f>IF(基本情報入力シート!Z115="","",基本情報入力シート!Z115)</f>
        <v/>
      </c>
      <c r="R72" s="669" t="str">
        <f>IF(基本情報入力シート!AA115="","",基本情報入力シート!AA115)</f>
        <v/>
      </c>
      <c r="S72" s="163"/>
      <c r="T72" s="670" t="str">
        <f>IF(P72="","",VLOOKUP(P72,【参考】数式用2!$A$3:$C$26,3,FALSE))</f>
        <v/>
      </c>
      <c r="U72" s="671" t="s">
        <v>121</v>
      </c>
      <c r="V72" s="164"/>
      <c r="W72" s="672" t="s">
        <v>122</v>
      </c>
      <c r="X72" s="164"/>
      <c r="Y72" s="671" t="s">
        <v>123</v>
      </c>
      <c r="Z72" s="164"/>
      <c r="AA72" s="671" t="s">
        <v>122</v>
      </c>
      <c r="AB72" s="164"/>
      <c r="AC72" s="671" t="s">
        <v>124</v>
      </c>
      <c r="AD72" s="311" t="s">
        <v>125</v>
      </c>
      <c r="AE72" s="673" t="str">
        <f t="shared" si="0"/>
        <v/>
      </c>
      <c r="AF72" s="674" t="s">
        <v>126</v>
      </c>
      <c r="AG72" s="675" t="str">
        <f t="shared" si="1"/>
        <v/>
      </c>
    </row>
    <row r="73" spans="1:33" ht="36.75" customHeight="1" x14ac:dyDescent="0.15">
      <c r="A73" s="667">
        <f t="shared" si="2"/>
        <v>63</v>
      </c>
      <c r="B73" s="1272" t="str">
        <f>IF(基本情報入力シート!C116="","",基本情報入力シート!C116)</f>
        <v/>
      </c>
      <c r="C73" s="1273"/>
      <c r="D73" s="1273"/>
      <c r="E73" s="1273"/>
      <c r="F73" s="1273"/>
      <c r="G73" s="1273"/>
      <c r="H73" s="1273"/>
      <c r="I73" s="1273"/>
      <c r="J73" s="1273"/>
      <c r="K73" s="1274"/>
      <c r="L73" s="667" t="str">
        <f>IF(基本情報入力シート!M116="","",基本情報入力シート!M116)</f>
        <v/>
      </c>
      <c r="M73" s="667" t="str">
        <f>IF(基本情報入力シート!R116="","",基本情報入力シート!R116)</f>
        <v/>
      </c>
      <c r="N73" s="667" t="str">
        <f>IF(基本情報入力シート!W116="","",基本情報入力シート!W116)</f>
        <v/>
      </c>
      <c r="O73" s="667" t="str">
        <f>IF(基本情報入力シート!X116="","",基本情報入力シート!X116)</f>
        <v/>
      </c>
      <c r="P73" s="668" t="str">
        <f>IF(基本情報入力シート!Y116="","",基本情報入力シート!Y116)</f>
        <v/>
      </c>
      <c r="Q73" s="646" t="str">
        <f>IF(基本情報入力シート!Z116="","",基本情報入力シート!Z116)</f>
        <v/>
      </c>
      <c r="R73" s="669" t="str">
        <f>IF(基本情報入力シート!AA116="","",基本情報入力シート!AA116)</f>
        <v/>
      </c>
      <c r="S73" s="163"/>
      <c r="T73" s="670" t="str">
        <f>IF(P73="","",VLOOKUP(P73,【参考】数式用2!$A$3:$C$26,3,FALSE))</f>
        <v/>
      </c>
      <c r="U73" s="671" t="s">
        <v>121</v>
      </c>
      <c r="V73" s="164"/>
      <c r="W73" s="672" t="s">
        <v>122</v>
      </c>
      <c r="X73" s="164"/>
      <c r="Y73" s="671" t="s">
        <v>123</v>
      </c>
      <c r="Z73" s="164"/>
      <c r="AA73" s="671" t="s">
        <v>122</v>
      </c>
      <c r="AB73" s="164"/>
      <c r="AC73" s="671" t="s">
        <v>124</v>
      </c>
      <c r="AD73" s="311" t="s">
        <v>125</v>
      </c>
      <c r="AE73" s="673" t="str">
        <f t="shared" si="0"/>
        <v/>
      </c>
      <c r="AF73" s="674" t="s">
        <v>126</v>
      </c>
      <c r="AG73" s="675" t="str">
        <f t="shared" si="1"/>
        <v/>
      </c>
    </row>
    <row r="74" spans="1:33" ht="36.75" customHeight="1" x14ac:dyDescent="0.15">
      <c r="A74" s="667">
        <f t="shared" si="2"/>
        <v>64</v>
      </c>
      <c r="B74" s="1272" t="str">
        <f>IF(基本情報入力シート!C117="","",基本情報入力シート!C117)</f>
        <v/>
      </c>
      <c r="C74" s="1273"/>
      <c r="D74" s="1273"/>
      <c r="E74" s="1273"/>
      <c r="F74" s="1273"/>
      <c r="G74" s="1273"/>
      <c r="H74" s="1273"/>
      <c r="I74" s="1273"/>
      <c r="J74" s="1273"/>
      <c r="K74" s="1274"/>
      <c r="L74" s="667" t="str">
        <f>IF(基本情報入力シート!M117="","",基本情報入力シート!M117)</f>
        <v/>
      </c>
      <c r="M74" s="667" t="str">
        <f>IF(基本情報入力シート!R117="","",基本情報入力シート!R117)</f>
        <v/>
      </c>
      <c r="N74" s="667" t="str">
        <f>IF(基本情報入力シート!W117="","",基本情報入力シート!W117)</f>
        <v/>
      </c>
      <c r="O74" s="667" t="str">
        <f>IF(基本情報入力シート!X117="","",基本情報入力シート!X117)</f>
        <v/>
      </c>
      <c r="P74" s="668" t="str">
        <f>IF(基本情報入力シート!Y117="","",基本情報入力シート!Y117)</f>
        <v/>
      </c>
      <c r="Q74" s="646" t="str">
        <f>IF(基本情報入力シート!Z117="","",基本情報入力シート!Z117)</f>
        <v/>
      </c>
      <c r="R74" s="669" t="str">
        <f>IF(基本情報入力シート!AA117="","",基本情報入力シート!AA117)</f>
        <v/>
      </c>
      <c r="S74" s="163"/>
      <c r="T74" s="670" t="str">
        <f>IF(P74="","",VLOOKUP(P74,【参考】数式用2!$A$3:$C$26,3,FALSE))</f>
        <v/>
      </c>
      <c r="U74" s="671" t="s">
        <v>121</v>
      </c>
      <c r="V74" s="164"/>
      <c r="W74" s="672" t="s">
        <v>122</v>
      </c>
      <c r="X74" s="164"/>
      <c r="Y74" s="671" t="s">
        <v>123</v>
      </c>
      <c r="Z74" s="164"/>
      <c r="AA74" s="671" t="s">
        <v>122</v>
      </c>
      <c r="AB74" s="164"/>
      <c r="AC74" s="671" t="s">
        <v>124</v>
      </c>
      <c r="AD74" s="311" t="s">
        <v>125</v>
      </c>
      <c r="AE74" s="673" t="str">
        <f t="shared" si="0"/>
        <v/>
      </c>
      <c r="AF74" s="674" t="s">
        <v>126</v>
      </c>
      <c r="AG74" s="675" t="str">
        <f t="shared" si="1"/>
        <v/>
      </c>
    </row>
    <row r="75" spans="1:33" ht="36.75" customHeight="1" x14ac:dyDescent="0.15">
      <c r="A75" s="667">
        <f t="shared" si="2"/>
        <v>65</v>
      </c>
      <c r="B75" s="1272" t="str">
        <f>IF(基本情報入力シート!C118="","",基本情報入力シート!C118)</f>
        <v/>
      </c>
      <c r="C75" s="1273"/>
      <c r="D75" s="1273"/>
      <c r="E75" s="1273"/>
      <c r="F75" s="1273"/>
      <c r="G75" s="1273"/>
      <c r="H75" s="1273"/>
      <c r="I75" s="1273"/>
      <c r="J75" s="1273"/>
      <c r="K75" s="1274"/>
      <c r="L75" s="667" t="str">
        <f>IF(基本情報入力シート!M118="","",基本情報入力シート!M118)</f>
        <v/>
      </c>
      <c r="M75" s="667" t="str">
        <f>IF(基本情報入力シート!R118="","",基本情報入力シート!R118)</f>
        <v/>
      </c>
      <c r="N75" s="667" t="str">
        <f>IF(基本情報入力シート!W118="","",基本情報入力シート!W118)</f>
        <v/>
      </c>
      <c r="O75" s="667" t="str">
        <f>IF(基本情報入力シート!X118="","",基本情報入力シート!X118)</f>
        <v/>
      </c>
      <c r="P75" s="668" t="str">
        <f>IF(基本情報入力シート!Y118="","",基本情報入力シート!Y118)</f>
        <v/>
      </c>
      <c r="Q75" s="646" t="str">
        <f>IF(基本情報入力シート!Z118="","",基本情報入力シート!Z118)</f>
        <v/>
      </c>
      <c r="R75" s="669" t="str">
        <f>IF(基本情報入力シート!AA118="","",基本情報入力シート!AA118)</f>
        <v/>
      </c>
      <c r="S75" s="163"/>
      <c r="T75" s="670" t="str">
        <f>IF(P75="","",VLOOKUP(P75,【参考】数式用2!$A$3:$C$26,3,FALSE))</f>
        <v/>
      </c>
      <c r="U75" s="671" t="s">
        <v>121</v>
      </c>
      <c r="V75" s="164"/>
      <c r="W75" s="672" t="s">
        <v>122</v>
      </c>
      <c r="X75" s="164"/>
      <c r="Y75" s="671" t="s">
        <v>123</v>
      </c>
      <c r="Z75" s="164"/>
      <c r="AA75" s="671" t="s">
        <v>122</v>
      </c>
      <c r="AB75" s="164"/>
      <c r="AC75" s="671" t="s">
        <v>124</v>
      </c>
      <c r="AD75" s="311" t="s">
        <v>125</v>
      </c>
      <c r="AE75" s="673" t="str">
        <f t="shared" si="0"/>
        <v/>
      </c>
      <c r="AF75" s="674" t="s">
        <v>126</v>
      </c>
      <c r="AG75" s="675" t="str">
        <f t="shared" si="1"/>
        <v/>
      </c>
    </row>
    <row r="76" spans="1:33" ht="36.75" customHeight="1" x14ac:dyDescent="0.15">
      <c r="A76" s="667">
        <f t="shared" si="2"/>
        <v>66</v>
      </c>
      <c r="B76" s="1272" t="str">
        <f>IF(基本情報入力シート!C119="","",基本情報入力シート!C119)</f>
        <v/>
      </c>
      <c r="C76" s="1273"/>
      <c r="D76" s="1273"/>
      <c r="E76" s="1273"/>
      <c r="F76" s="1273"/>
      <c r="G76" s="1273"/>
      <c r="H76" s="1273"/>
      <c r="I76" s="1273"/>
      <c r="J76" s="1273"/>
      <c r="K76" s="1274"/>
      <c r="L76" s="667" t="str">
        <f>IF(基本情報入力シート!M119="","",基本情報入力シート!M119)</f>
        <v/>
      </c>
      <c r="M76" s="667" t="str">
        <f>IF(基本情報入力シート!R119="","",基本情報入力シート!R119)</f>
        <v/>
      </c>
      <c r="N76" s="667" t="str">
        <f>IF(基本情報入力シート!W119="","",基本情報入力シート!W119)</f>
        <v/>
      </c>
      <c r="O76" s="667" t="str">
        <f>IF(基本情報入力シート!X119="","",基本情報入力シート!X119)</f>
        <v/>
      </c>
      <c r="P76" s="668" t="str">
        <f>IF(基本情報入力シート!Y119="","",基本情報入力シート!Y119)</f>
        <v/>
      </c>
      <c r="Q76" s="646" t="str">
        <f>IF(基本情報入力シート!Z119="","",基本情報入力シート!Z119)</f>
        <v/>
      </c>
      <c r="R76" s="669" t="str">
        <f>IF(基本情報入力シート!AA119="","",基本情報入力シート!AA119)</f>
        <v/>
      </c>
      <c r="S76" s="163"/>
      <c r="T76" s="670" t="str">
        <f>IF(P76="","",VLOOKUP(P76,【参考】数式用2!$A$3:$C$26,3,FALSE))</f>
        <v/>
      </c>
      <c r="U76" s="671" t="s">
        <v>121</v>
      </c>
      <c r="V76" s="164"/>
      <c r="W76" s="672" t="s">
        <v>122</v>
      </c>
      <c r="X76" s="164"/>
      <c r="Y76" s="671" t="s">
        <v>123</v>
      </c>
      <c r="Z76" s="164"/>
      <c r="AA76" s="671" t="s">
        <v>122</v>
      </c>
      <c r="AB76" s="164"/>
      <c r="AC76" s="671" t="s">
        <v>124</v>
      </c>
      <c r="AD76" s="311" t="s">
        <v>125</v>
      </c>
      <c r="AE76" s="673" t="str">
        <f t="shared" ref="AE76:AE110" si="3">IF(V76&gt;=1,(Z76*12+AB76)-(V76*12+X76)+1,"")</f>
        <v/>
      </c>
      <c r="AF76" s="674" t="s">
        <v>126</v>
      </c>
      <c r="AG76" s="675" t="str">
        <f t="shared" ref="AG76:AG110" si="4">IFERROR(ROUNDDOWN(ROUND(Q76*T76,0)*R76,0)*AE76,"")</f>
        <v/>
      </c>
    </row>
    <row r="77" spans="1:33" ht="36.75" customHeight="1" x14ac:dyDescent="0.15">
      <c r="A77" s="667">
        <f t="shared" ref="A77:A110" si="5">A76+1</f>
        <v>67</v>
      </c>
      <c r="B77" s="1272" t="str">
        <f>IF(基本情報入力シート!C120="","",基本情報入力シート!C120)</f>
        <v/>
      </c>
      <c r="C77" s="1273"/>
      <c r="D77" s="1273"/>
      <c r="E77" s="1273"/>
      <c r="F77" s="1273"/>
      <c r="G77" s="1273"/>
      <c r="H77" s="1273"/>
      <c r="I77" s="1273"/>
      <c r="J77" s="1273"/>
      <c r="K77" s="1274"/>
      <c r="L77" s="667" t="str">
        <f>IF(基本情報入力シート!M120="","",基本情報入力シート!M120)</f>
        <v/>
      </c>
      <c r="M77" s="667" t="str">
        <f>IF(基本情報入力シート!R120="","",基本情報入力シート!R120)</f>
        <v/>
      </c>
      <c r="N77" s="667" t="str">
        <f>IF(基本情報入力シート!W120="","",基本情報入力シート!W120)</f>
        <v/>
      </c>
      <c r="O77" s="667" t="str">
        <f>IF(基本情報入力シート!X120="","",基本情報入力シート!X120)</f>
        <v/>
      </c>
      <c r="P77" s="668" t="str">
        <f>IF(基本情報入力シート!Y120="","",基本情報入力シート!Y120)</f>
        <v/>
      </c>
      <c r="Q77" s="646" t="str">
        <f>IF(基本情報入力シート!Z120="","",基本情報入力シート!Z120)</f>
        <v/>
      </c>
      <c r="R77" s="669" t="str">
        <f>IF(基本情報入力シート!AA120="","",基本情報入力シート!AA120)</f>
        <v/>
      </c>
      <c r="S77" s="163"/>
      <c r="T77" s="670" t="str">
        <f>IF(P77="","",VLOOKUP(P77,【参考】数式用2!$A$3:$C$26,3,FALSE))</f>
        <v/>
      </c>
      <c r="U77" s="671" t="s">
        <v>121</v>
      </c>
      <c r="V77" s="164"/>
      <c r="W77" s="672" t="s">
        <v>122</v>
      </c>
      <c r="X77" s="164"/>
      <c r="Y77" s="671" t="s">
        <v>123</v>
      </c>
      <c r="Z77" s="164"/>
      <c r="AA77" s="671" t="s">
        <v>122</v>
      </c>
      <c r="AB77" s="164"/>
      <c r="AC77" s="671" t="s">
        <v>124</v>
      </c>
      <c r="AD77" s="311" t="s">
        <v>125</v>
      </c>
      <c r="AE77" s="673" t="str">
        <f t="shared" si="3"/>
        <v/>
      </c>
      <c r="AF77" s="674" t="s">
        <v>126</v>
      </c>
      <c r="AG77" s="675" t="str">
        <f t="shared" si="4"/>
        <v/>
      </c>
    </row>
    <row r="78" spans="1:33" ht="36.75" customHeight="1" x14ac:dyDescent="0.15">
      <c r="A78" s="667">
        <f t="shared" si="5"/>
        <v>68</v>
      </c>
      <c r="B78" s="1272" t="str">
        <f>IF(基本情報入力シート!C121="","",基本情報入力シート!C121)</f>
        <v/>
      </c>
      <c r="C78" s="1273"/>
      <c r="D78" s="1273"/>
      <c r="E78" s="1273"/>
      <c r="F78" s="1273"/>
      <c r="G78" s="1273"/>
      <c r="H78" s="1273"/>
      <c r="I78" s="1273"/>
      <c r="J78" s="1273"/>
      <c r="K78" s="1274"/>
      <c r="L78" s="667" t="str">
        <f>IF(基本情報入力シート!M121="","",基本情報入力シート!M121)</f>
        <v/>
      </c>
      <c r="M78" s="667" t="str">
        <f>IF(基本情報入力シート!R121="","",基本情報入力シート!R121)</f>
        <v/>
      </c>
      <c r="N78" s="667" t="str">
        <f>IF(基本情報入力シート!W121="","",基本情報入力シート!W121)</f>
        <v/>
      </c>
      <c r="O78" s="667" t="str">
        <f>IF(基本情報入力シート!X121="","",基本情報入力シート!X121)</f>
        <v/>
      </c>
      <c r="P78" s="668" t="str">
        <f>IF(基本情報入力シート!Y121="","",基本情報入力シート!Y121)</f>
        <v/>
      </c>
      <c r="Q78" s="646" t="str">
        <f>IF(基本情報入力シート!Z121="","",基本情報入力シート!Z121)</f>
        <v/>
      </c>
      <c r="R78" s="669" t="str">
        <f>IF(基本情報入力シート!AA121="","",基本情報入力シート!AA121)</f>
        <v/>
      </c>
      <c r="S78" s="163"/>
      <c r="T78" s="670" t="str">
        <f>IF(P78="","",VLOOKUP(P78,【参考】数式用2!$A$3:$C$26,3,FALSE))</f>
        <v/>
      </c>
      <c r="U78" s="671" t="s">
        <v>121</v>
      </c>
      <c r="V78" s="164"/>
      <c r="W78" s="672" t="s">
        <v>122</v>
      </c>
      <c r="X78" s="164"/>
      <c r="Y78" s="671" t="s">
        <v>123</v>
      </c>
      <c r="Z78" s="164"/>
      <c r="AA78" s="671" t="s">
        <v>122</v>
      </c>
      <c r="AB78" s="164"/>
      <c r="AC78" s="671" t="s">
        <v>124</v>
      </c>
      <c r="AD78" s="311" t="s">
        <v>125</v>
      </c>
      <c r="AE78" s="673" t="str">
        <f t="shared" si="3"/>
        <v/>
      </c>
      <c r="AF78" s="674" t="s">
        <v>126</v>
      </c>
      <c r="AG78" s="675" t="str">
        <f t="shared" si="4"/>
        <v/>
      </c>
    </row>
    <row r="79" spans="1:33" ht="36.75" customHeight="1" x14ac:dyDescent="0.15">
      <c r="A79" s="667">
        <f t="shared" si="5"/>
        <v>69</v>
      </c>
      <c r="B79" s="1272" t="str">
        <f>IF(基本情報入力シート!C122="","",基本情報入力シート!C122)</f>
        <v/>
      </c>
      <c r="C79" s="1273"/>
      <c r="D79" s="1273"/>
      <c r="E79" s="1273"/>
      <c r="F79" s="1273"/>
      <c r="G79" s="1273"/>
      <c r="H79" s="1273"/>
      <c r="I79" s="1273"/>
      <c r="J79" s="1273"/>
      <c r="K79" s="1274"/>
      <c r="L79" s="667" t="str">
        <f>IF(基本情報入力シート!M122="","",基本情報入力シート!M122)</f>
        <v/>
      </c>
      <c r="M79" s="667" t="str">
        <f>IF(基本情報入力シート!R122="","",基本情報入力シート!R122)</f>
        <v/>
      </c>
      <c r="N79" s="667" t="str">
        <f>IF(基本情報入力シート!W122="","",基本情報入力シート!W122)</f>
        <v/>
      </c>
      <c r="O79" s="667" t="str">
        <f>IF(基本情報入力シート!X122="","",基本情報入力シート!X122)</f>
        <v/>
      </c>
      <c r="P79" s="668" t="str">
        <f>IF(基本情報入力シート!Y122="","",基本情報入力シート!Y122)</f>
        <v/>
      </c>
      <c r="Q79" s="646" t="str">
        <f>IF(基本情報入力シート!Z122="","",基本情報入力シート!Z122)</f>
        <v/>
      </c>
      <c r="R79" s="669" t="str">
        <f>IF(基本情報入力シート!AA122="","",基本情報入力シート!AA122)</f>
        <v/>
      </c>
      <c r="S79" s="163"/>
      <c r="T79" s="670" t="str">
        <f>IF(P79="","",VLOOKUP(P79,【参考】数式用2!$A$3:$C$26,3,FALSE))</f>
        <v/>
      </c>
      <c r="U79" s="671" t="s">
        <v>121</v>
      </c>
      <c r="V79" s="164"/>
      <c r="W79" s="672" t="s">
        <v>122</v>
      </c>
      <c r="X79" s="164"/>
      <c r="Y79" s="671" t="s">
        <v>123</v>
      </c>
      <c r="Z79" s="164"/>
      <c r="AA79" s="671" t="s">
        <v>122</v>
      </c>
      <c r="AB79" s="164"/>
      <c r="AC79" s="671" t="s">
        <v>124</v>
      </c>
      <c r="AD79" s="311" t="s">
        <v>125</v>
      </c>
      <c r="AE79" s="673" t="str">
        <f t="shared" si="3"/>
        <v/>
      </c>
      <c r="AF79" s="674" t="s">
        <v>126</v>
      </c>
      <c r="AG79" s="675" t="str">
        <f t="shared" si="4"/>
        <v/>
      </c>
    </row>
    <row r="80" spans="1:33" ht="36.75" customHeight="1" x14ac:dyDescent="0.15">
      <c r="A80" s="667">
        <f t="shared" si="5"/>
        <v>70</v>
      </c>
      <c r="B80" s="1272" t="str">
        <f>IF(基本情報入力シート!C123="","",基本情報入力シート!C123)</f>
        <v/>
      </c>
      <c r="C80" s="1273"/>
      <c r="D80" s="1273"/>
      <c r="E80" s="1273"/>
      <c r="F80" s="1273"/>
      <c r="G80" s="1273"/>
      <c r="H80" s="1273"/>
      <c r="I80" s="1273"/>
      <c r="J80" s="1273"/>
      <c r="K80" s="1274"/>
      <c r="L80" s="667" t="str">
        <f>IF(基本情報入力シート!M123="","",基本情報入力シート!M123)</f>
        <v/>
      </c>
      <c r="M80" s="667" t="str">
        <f>IF(基本情報入力シート!R123="","",基本情報入力シート!R123)</f>
        <v/>
      </c>
      <c r="N80" s="667" t="str">
        <f>IF(基本情報入力シート!W123="","",基本情報入力シート!W123)</f>
        <v/>
      </c>
      <c r="O80" s="667" t="str">
        <f>IF(基本情報入力シート!X123="","",基本情報入力シート!X123)</f>
        <v/>
      </c>
      <c r="P80" s="668" t="str">
        <f>IF(基本情報入力シート!Y123="","",基本情報入力シート!Y123)</f>
        <v/>
      </c>
      <c r="Q80" s="646" t="str">
        <f>IF(基本情報入力シート!Z123="","",基本情報入力シート!Z123)</f>
        <v/>
      </c>
      <c r="R80" s="669" t="str">
        <f>IF(基本情報入力シート!AA123="","",基本情報入力シート!AA123)</f>
        <v/>
      </c>
      <c r="S80" s="163"/>
      <c r="T80" s="670" t="str">
        <f>IF(P80="","",VLOOKUP(P80,【参考】数式用2!$A$3:$C$26,3,FALSE))</f>
        <v/>
      </c>
      <c r="U80" s="671" t="s">
        <v>121</v>
      </c>
      <c r="V80" s="164"/>
      <c r="W80" s="672" t="s">
        <v>122</v>
      </c>
      <c r="X80" s="164"/>
      <c r="Y80" s="671" t="s">
        <v>123</v>
      </c>
      <c r="Z80" s="164"/>
      <c r="AA80" s="671" t="s">
        <v>122</v>
      </c>
      <c r="AB80" s="164"/>
      <c r="AC80" s="671" t="s">
        <v>124</v>
      </c>
      <c r="AD80" s="311" t="s">
        <v>125</v>
      </c>
      <c r="AE80" s="673" t="str">
        <f t="shared" si="3"/>
        <v/>
      </c>
      <c r="AF80" s="674" t="s">
        <v>126</v>
      </c>
      <c r="AG80" s="675" t="str">
        <f t="shared" si="4"/>
        <v/>
      </c>
    </row>
    <row r="81" spans="1:33" ht="36.75" customHeight="1" x14ac:dyDescent="0.15">
      <c r="A81" s="667">
        <f t="shared" si="5"/>
        <v>71</v>
      </c>
      <c r="B81" s="1272" t="str">
        <f>IF(基本情報入力シート!C124="","",基本情報入力シート!C124)</f>
        <v/>
      </c>
      <c r="C81" s="1273"/>
      <c r="D81" s="1273"/>
      <c r="E81" s="1273"/>
      <c r="F81" s="1273"/>
      <c r="G81" s="1273"/>
      <c r="H81" s="1273"/>
      <c r="I81" s="1273"/>
      <c r="J81" s="1273"/>
      <c r="K81" s="1274"/>
      <c r="L81" s="667" t="str">
        <f>IF(基本情報入力シート!M124="","",基本情報入力シート!M124)</f>
        <v/>
      </c>
      <c r="M81" s="667" t="str">
        <f>IF(基本情報入力シート!R124="","",基本情報入力シート!R124)</f>
        <v/>
      </c>
      <c r="N81" s="667" t="str">
        <f>IF(基本情報入力シート!W124="","",基本情報入力シート!W124)</f>
        <v/>
      </c>
      <c r="O81" s="667" t="str">
        <f>IF(基本情報入力シート!X124="","",基本情報入力シート!X124)</f>
        <v/>
      </c>
      <c r="P81" s="668" t="str">
        <f>IF(基本情報入力シート!Y124="","",基本情報入力シート!Y124)</f>
        <v/>
      </c>
      <c r="Q81" s="646" t="str">
        <f>IF(基本情報入力シート!Z124="","",基本情報入力シート!Z124)</f>
        <v/>
      </c>
      <c r="R81" s="669" t="str">
        <f>IF(基本情報入力シート!AA124="","",基本情報入力シート!AA124)</f>
        <v/>
      </c>
      <c r="S81" s="163"/>
      <c r="T81" s="670" t="str">
        <f>IF(P81="","",VLOOKUP(P81,【参考】数式用2!$A$3:$C$26,3,FALSE))</f>
        <v/>
      </c>
      <c r="U81" s="671" t="s">
        <v>121</v>
      </c>
      <c r="V81" s="164"/>
      <c r="W81" s="672" t="s">
        <v>122</v>
      </c>
      <c r="X81" s="164"/>
      <c r="Y81" s="671" t="s">
        <v>123</v>
      </c>
      <c r="Z81" s="164"/>
      <c r="AA81" s="671" t="s">
        <v>122</v>
      </c>
      <c r="AB81" s="164"/>
      <c r="AC81" s="671" t="s">
        <v>124</v>
      </c>
      <c r="AD81" s="311" t="s">
        <v>125</v>
      </c>
      <c r="AE81" s="673" t="str">
        <f t="shared" si="3"/>
        <v/>
      </c>
      <c r="AF81" s="674" t="s">
        <v>126</v>
      </c>
      <c r="AG81" s="675" t="str">
        <f t="shared" si="4"/>
        <v/>
      </c>
    </row>
    <row r="82" spans="1:33" ht="36.75" customHeight="1" x14ac:dyDescent="0.15">
      <c r="A82" s="667">
        <f t="shared" si="5"/>
        <v>72</v>
      </c>
      <c r="B82" s="1272" t="str">
        <f>IF(基本情報入力シート!C125="","",基本情報入力シート!C125)</f>
        <v/>
      </c>
      <c r="C82" s="1273"/>
      <c r="D82" s="1273"/>
      <c r="E82" s="1273"/>
      <c r="F82" s="1273"/>
      <c r="G82" s="1273"/>
      <c r="H82" s="1273"/>
      <c r="I82" s="1273"/>
      <c r="J82" s="1273"/>
      <c r="K82" s="1274"/>
      <c r="L82" s="667" t="str">
        <f>IF(基本情報入力シート!M125="","",基本情報入力シート!M125)</f>
        <v/>
      </c>
      <c r="M82" s="667" t="str">
        <f>IF(基本情報入力シート!R125="","",基本情報入力シート!R125)</f>
        <v/>
      </c>
      <c r="N82" s="667" t="str">
        <f>IF(基本情報入力シート!W125="","",基本情報入力シート!W125)</f>
        <v/>
      </c>
      <c r="O82" s="667" t="str">
        <f>IF(基本情報入力シート!X125="","",基本情報入力シート!X125)</f>
        <v/>
      </c>
      <c r="P82" s="668" t="str">
        <f>IF(基本情報入力シート!Y125="","",基本情報入力シート!Y125)</f>
        <v/>
      </c>
      <c r="Q82" s="646" t="str">
        <f>IF(基本情報入力シート!Z125="","",基本情報入力シート!Z125)</f>
        <v/>
      </c>
      <c r="R82" s="669" t="str">
        <f>IF(基本情報入力シート!AA125="","",基本情報入力シート!AA125)</f>
        <v/>
      </c>
      <c r="S82" s="163"/>
      <c r="T82" s="670" t="str">
        <f>IF(P82="","",VLOOKUP(P82,【参考】数式用2!$A$3:$C$26,3,FALSE))</f>
        <v/>
      </c>
      <c r="U82" s="671" t="s">
        <v>121</v>
      </c>
      <c r="V82" s="164"/>
      <c r="W82" s="672" t="s">
        <v>122</v>
      </c>
      <c r="X82" s="164"/>
      <c r="Y82" s="671" t="s">
        <v>123</v>
      </c>
      <c r="Z82" s="164"/>
      <c r="AA82" s="671" t="s">
        <v>122</v>
      </c>
      <c r="AB82" s="164"/>
      <c r="AC82" s="671" t="s">
        <v>124</v>
      </c>
      <c r="AD82" s="311" t="s">
        <v>125</v>
      </c>
      <c r="AE82" s="673" t="str">
        <f t="shared" si="3"/>
        <v/>
      </c>
      <c r="AF82" s="674" t="s">
        <v>126</v>
      </c>
      <c r="AG82" s="675" t="str">
        <f t="shared" si="4"/>
        <v/>
      </c>
    </row>
    <row r="83" spans="1:33" ht="36.75" customHeight="1" x14ac:dyDescent="0.15">
      <c r="A83" s="667">
        <f t="shared" si="5"/>
        <v>73</v>
      </c>
      <c r="B83" s="1272" t="str">
        <f>IF(基本情報入力シート!C126="","",基本情報入力シート!C126)</f>
        <v/>
      </c>
      <c r="C83" s="1273"/>
      <c r="D83" s="1273"/>
      <c r="E83" s="1273"/>
      <c r="F83" s="1273"/>
      <c r="G83" s="1273"/>
      <c r="H83" s="1273"/>
      <c r="I83" s="1273"/>
      <c r="J83" s="1273"/>
      <c r="K83" s="1274"/>
      <c r="L83" s="667" t="str">
        <f>IF(基本情報入力シート!M126="","",基本情報入力シート!M126)</f>
        <v/>
      </c>
      <c r="M83" s="667" t="str">
        <f>IF(基本情報入力シート!R126="","",基本情報入力シート!R126)</f>
        <v/>
      </c>
      <c r="N83" s="667" t="str">
        <f>IF(基本情報入力シート!W126="","",基本情報入力シート!W126)</f>
        <v/>
      </c>
      <c r="O83" s="667" t="str">
        <f>IF(基本情報入力シート!X126="","",基本情報入力シート!X126)</f>
        <v/>
      </c>
      <c r="P83" s="668" t="str">
        <f>IF(基本情報入力シート!Y126="","",基本情報入力シート!Y126)</f>
        <v/>
      </c>
      <c r="Q83" s="646" t="str">
        <f>IF(基本情報入力シート!Z126="","",基本情報入力シート!Z126)</f>
        <v/>
      </c>
      <c r="R83" s="669" t="str">
        <f>IF(基本情報入力シート!AA126="","",基本情報入力シート!AA126)</f>
        <v/>
      </c>
      <c r="S83" s="163"/>
      <c r="T83" s="670" t="str">
        <f>IF(P83="","",VLOOKUP(P83,【参考】数式用2!$A$3:$C$26,3,FALSE))</f>
        <v/>
      </c>
      <c r="U83" s="671" t="s">
        <v>121</v>
      </c>
      <c r="V83" s="164"/>
      <c r="W83" s="672" t="s">
        <v>122</v>
      </c>
      <c r="X83" s="164"/>
      <c r="Y83" s="671" t="s">
        <v>123</v>
      </c>
      <c r="Z83" s="164"/>
      <c r="AA83" s="671" t="s">
        <v>122</v>
      </c>
      <c r="AB83" s="164"/>
      <c r="AC83" s="671" t="s">
        <v>124</v>
      </c>
      <c r="AD83" s="311" t="s">
        <v>125</v>
      </c>
      <c r="AE83" s="673" t="str">
        <f t="shared" si="3"/>
        <v/>
      </c>
      <c r="AF83" s="674" t="s">
        <v>126</v>
      </c>
      <c r="AG83" s="675" t="str">
        <f t="shared" si="4"/>
        <v/>
      </c>
    </row>
    <row r="84" spans="1:33" ht="36.75" customHeight="1" x14ac:dyDescent="0.15">
      <c r="A84" s="667">
        <f t="shared" si="5"/>
        <v>74</v>
      </c>
      <c r="B84" s="1272" t="str">
        <f>IF(基本情報入力シート!C127="","",基本情報入力シート!C127)</f>
        <v/>
      </c>
      <c r="C84" s="1273"/>
      <c r="D84" s="1273"/>
      <c r="E84" s="1273"/>
      <c r="F84" s="1273"/>
      <c r="G84" s="1273"/>
      <c r="H84" s="1273"/>
      <c r="I84" s="1273"/>
      <c r="J84" s="1273"/>
      <c r="K84" s="1274"/>
      <c r="L84" s="667" t="str">
        <f>IF(基本情報入力シート!M127="","",基本情報入力シート!M127)</f>
        <v/>
      </c>
      <c r="M84" s="667" t="str">
        <f>IF(基本情報入力シート!R127="","",基本情報入力シート!R127)</f>
        <v/>
      </c>
      <c r="N84" s="667" t="str">
        <f>IF(基本情報入力シート!W127="","",基本情報入力シート!W127)</f>
        <v/>
      </c>
      <c r="O84" s="667" t="str">
        <f>IF(基本情報入力シート!X127="","",基本情報入力シート!X127)</f>
        <v/>
      </c>
      <c r="P84" s="668" t="str">
        <f>IF(基本情報入力シート!Y127="","",基本情報入力シート!Y127)</f>
        <v/>
      </c>
      <c r="Q84" s="646" t="str">
        <f>IF(基本情報入力シート!Z127="","",基本情報入力シート!Z127)</f>
        <v/>
      </c>
      <c r="R84" s="669" t="str">
        <f>IF(基本情報入力シート!AA127="","",基本情報入力シート!AA127)</f>
        <v/>
      </c>
      <c r="S84" s="163"/>
      <c r="T84" s="670" t="str">
        <f>IF(P84="","",VLOOKUP(P84,【参考】数式用2!$A$3:$C$26,3,FALSE))</f>
        <v/>
      </c>
      <c r="U84" s="671" t="s">
        <v>121</v>
      </c>
      <c r="V84" s="164"/>
      <c r="W84" s="672" t="s">
        <v>122</v>
      </c>
      <c r="X84" s="164"/>
      <c r="Y84" s="671" t="s">
        <v>123</v>
      </c>
      <c r="Z84" s="164"/>
      <c r="AA84" s="671" t="s">
        <v>122</v>
      </c>
      <c r="AB84" s="164"/>
      <c r="AC84" s="671" t="s">
        <v>124</v>
      </c>
      <c r="AD84" s="311" t="s">
        <v>125</v>
      </c>
      <c r="AE84" s="673" t="str">
        <f t="shared" si="3"/>
        <v/>
      </c>
      <c r="AF84" s="674" t="s">
        <v>126</v>
      </c>
      <c r="AG84" s="675" t="str">
        <f t="shared" si="4"/>
        <v/>
      </c>
    </row>
    <row r="85" spans="1:33" ht="36.75" customHeight="1" x14ac:dyDescent="0.15">
      <c r="A85" s="667">
        <f t="shared" si="5"/>
        <v>75</v>
      </c>
      <c r="B85" s="1272" t="str">
        <f>IF(基本情報入力シート!C128="","",基本情報入力シート!C128)</f>
        <v/>
      </c>
      <c r="C85" s="1273"/>
      <c r="D85" s="1273"/>
      <c r="E85" s="1273"/>
      <c r="F85" s="1273"/>
      <c r="G85" s="1273"/>
      <c r="H85" s="1273"/>
      <c r="I85" s="1273"/>
      <c r="J85" s="1273"/>
      <c r="K85" s="1274"/>
      <c r="L85" s="667" t="str">
        <f>IF(基本情報入力シート!M128="","",基本情報入力シート!M128)</f>
        <v/>
      </c>
      <c r="M85" s="667" t="str">
        <f>IF(基本情報入力シート!R128="","",基本情報入力シート!R128)</f>
        <v/>
      </c>
      <c r="N85" s="667" t="str">
        <f>IF(基本情報入力シート!W128="","",基本情報入力シート!W128)</f>
        <v/>
      </c>
      <c r="O85" s="667" t="str">
        <f>IF(基本情報入力シート!X128="","",基本情報入力シート!X128)</f>
        <v/>
      </c>
      <c r="P85" s="668" t="str">
        <f>IF(基本情報入力シート!Y128="","",基本情報入力シート!Y128)</f>
        <v/>
      </c>
      <c r="Q85" s="646" t="str">
        <f>IF(基本情報入力シート!Z128="","",基本情報入力シート!Z128)</f>
        <v/>
      </c>
      <c r="R85" s="669" t="str">
        <f>IF(基本情報入力シート!AA128="","",基本情報入力シート!AA128)</f>
        <v/>
      </c>
      <c r="S85" s="163"/>
      <c r="T85" s="670" t="str">
        <f>IF(P85="","",VLOOKUP(P85,【参考】数式用2!$A$3:$C$26,3,FALSE))</f>
        <v/>
      </c>
      <c r="U85" s="671" t="s">
        <v>121</v>
      </c>
      <c r="V85" s="164"/>
      <c r="W85" s="672" t="s">
        <v>122</v>
      </c>
      <c r="X85" s="164"/>
      <c r="Y85" s="671" t="s">
        <v>123</v>
      </c>
      <c r="Z85" s="164"/>
      <c r="AA85" s="671" t="s">
        <v>122</v>
      </c>
      <c r="AB85" s="164"/>
      <c r="AC85" s="671" t="s">
        <v>124</v>
      </c>
      <c r="AD85" s="311" t="s">
        <v>125</v>
      </c>
      <c r="AE85" s="673" t="str">
        <f t="shared" si="3"/>
        <v/>
      </c>
      <c r="AF85" s="674" t="s">
        <v>126</v>
      </c>
      <c r="AG85" s="675" t="str">
        <f t="shared" si="4"/>
        <v/>
      </c>
    </row>
    <row r="86" spans="1:33" ht="36.75" customHeight="1" x14ac:dyDescent="0.15">
      <c r="A86" s="667">
        <f t="shared" si="5"/>
        <v>76</v>
      </c>
      <c r="B86" s="1272" t="str">
        <f>IF(基本情報入力シート!C129="","",基本情報入力シート!C129)</f>
        <v/>
      </c>
      <c r="C86" s="1273"/>
      <c r="D86" s="1273"/>
      <c r="E86" s="1273"/>
      <c r="F86" s="1273"/>
      <c r="G86" s="1273"/>
      <c r="H86" s="1273"/>
      <c r="I86" s="1273"/>
      <c r="J86" s="1273"/>
      <c r="K86" s="1274"/>
      <c r="L86" s="667" t="str">
        <f>IF(基本情報入力シート!M129="","",基本情報入力シート!M129)</f>
        <v/>
      </c>
      <c r="M86" s="667" t="str">
        <f>IF(基本情報入力シート!R129="","",基本情報入力シート!R129)</f>
        <v/>
      </c>
      <c r="N86" s="667" t="str">
        <f>IF(基本情報入力シート!W129="","",基本情報入力シート!W129)</f>
        <v/>
      </c>
      <c r="O86" s="667" t="str">
        <f>IF(基本情報入力シート!X129="","",基本情報入力シート!X129)</f>
        <v/>
      </c>
      <c r="P86" s="668" t="str">
        <f>IF(基本情報入力シート!Y129="","",基本情報入力シート!Y129)</f>
        <v/>
      </c>
      <c r="Q86" s="646" t="str">
        <f>IF(基本情報入力シート!Z129="","",基本情報入力シート!Z129)</f>
        <v/>
      </c>
      <c r="R86" s="669" t="str">
        <f>IF(基本情報入力シート!AA129="","",基本情報入力シート!AA129)</f>
        <v/>
      </c>
      <c r="S86" s="163"/>
      <c r="T86" s="670" t="str">
        <f>IF(P86="","",VLOOKUP(P86,【参考】数式用2!$A$3:$C$26,3,FALSE))</f>
        <v/>
      </c>
      <c r="U86" s="671" t="s">
        <v>121</v>
      </c>
      <c r="V86" s="164"/>
      <c r="W86" s="672" t="s">
        <v>122</v>
      </c>
      <c r="X86" s="164"/>
      <c r="Y86" s="671" t="s">
        <v>123</v>
      </c>
      <c r="Z86" s="164"/>
      <c r="AA86" s="671" t="s">
        <v>122</v>
      </c>
      <c r="AB86" s="164"/>
      <c r="AC86" s="671" t="s">
        <v>124</v>
      </c>
      <c r="AD86" s="311" t="s">
        <v>125</v>
      </c>
      <c r="AE86" s="673" t="str">
        <f t="shared" si="3"/>
        <v/>
      </c>
      <c r="AF86" s="674" t="s">
        <v>126</v>
      </c>
      <c r="AG86" s="675" t="str">
        <f t="shared" si="4"/>
        <v/>
      </c>
    </row>
    <row r="87" spans="1:33" ht="36.75" customHeight="1" x14ac:dyDescent="0.15">
      <c r="A87" s="667">
        <f t="shared" si="5"/>
        <v>77</v>
      </c>
      <c r="B87" s="1272" t="str">
        <f>IF(基本情報入力シート!C130="","",基本情報入力シート!C130)</f>
        <v/>
      </c>
      <c r="C87" s="1273"/>
      <c r="D87" s="1273"/>
      <c r="E87" s="1273"/>
      <c r="F87" s="1273"/>
      <c r="G87" s="1273"/>
      <c r="H87" s="1273"/>
      <c r="I87" s="1273"/>
      <c r="J87" s="1273"/>
      <c r="K87" s="1274"/>
      <c r="L87" s="667" t="str">
        <f>IF(基本情報入力シート!M130="","",基本情報入力シート!M130)</f>
        <v/>
      </c>
      <c r="M87" s="667" t="str">
        <f>IF(基本情報入力シート!R130="","",基本情報入力シート!R130)</f>
        <v/>
      </c>
      <c r="N87" s="667" t="str">
        <f>IF(基本情報入力シート!W130="","",基本情報入力シート!W130)</f>
        <v/>
      </c>
      <c r="O87" s="667" t="str">
        <f>IF(基本情報入力シート!X130="","",基本情報入力シート!X130)</f>
        <v/>
      </c>
      <c r="P87" s="668" t="str">
        <f>IF(基本情報入力シート!Y130="","",基本情報入力シート!Y130)</f>
        <v/>
      </c>
      <c r="Q87" s="646" t="str">
        <f>IF(基本情報入力シート!Z130="","",基本情報入力シート!Z130)</f>
        <v/>
      </c>
      <c r="R87" s="669" t="str">
        <f>IF(基本情報入力シート!AA130="","",基本情報入力シート!AA130)</f>
        <v/>
      </c>
      <c r="S87" s="163"/>
      <c r="T87" s="670" t="str">
        <f>IF(P87="","",VLOOKUP(P87,【参考】数式用2!$A$3:$C$26,3,FALSE))</f>
        <v/>
      </c>
      <c r="U87" s="671" t="s">
        <v>121</v>
      </c>
      <c r="V87" s="164"/>
      <c r="W87" s="672" t="s">
        <v>122</v>
      </c>
      <c r="X87" s="164"/>
      <c r="Y87" s="671" t="s">
        <v>123</v>
      </c>
      <c r="Z87" s="164"/>
      <c r="AA87" s="671" t="s">
        <v>122</v>
      </c>
      <c r="AB87" s="164"/>
      <c r="AC87" s="671" t="s">
        <v>124</v>
      </c>
      <c r="AD87" s="311" t="s">
        <v>125</v>
      </c>
      <c r="AE87" s="673" t="str">
        <f t="shared" si="3"/>
        <v/>
      </c>
      <c r="AF87" s="674" t="s">
        <v>126</v>
      </c>
      <c r="AG87" s="675" t="str">
        <f t="shared" si="4"/>
        <v/>
      </c>
    </row>
    <row r="88" spans="1:33" ht="36.75" customHeight="1" x14ac:dyDescent="0.15">
      <c r="A88" s="667">
        <f t="shared" si="5"/>
        <v>78</v>
      </c>
      <c r="B88" s="1272" t="str">
        <f>IF(基本情報入力シート!C131="","",基本情報入力シート!C131)</f>
        <v/>
      </c>
      <c r="C88" s="1273"/>
      <c r="D88" s="1273"/>
      <c r="E88" s="1273"/>
      <c r="F88" s="1273"/>
      <c r="G88" s="1273"/>
      <c r="H88" s="1273"/>
      <c r="I88" s="1273"/>
      <c r="J88" s="1273"/>
      <c r="K88" s="1274"/>
      <c r="L88" s="667" t="str">
        <f>IF(基本情報入力シート!M131="","",基本情報入力シート!M131)</f>
        <v/>
      </c>
      <c r="M88" s="667" t="str">
        <f>IF(基本情報入力シート!R131="","",基本情報入力シート!R131)</f>
        <v/>
      </c>
      <c r="N88" s="667" t="str">
        <f>IF(基本情報入力シート!W131="","",基本情報入力シート!W131)</f>
        <v/>
      </c>
      <c r="O88" s="667" t="str">
        <f>IF(基本情報入力シート!X131="","",基本情報入力シート!X131)</f>
        <v/>
      </c>
      <c r="P88" s="668" t="str">
        <f>IF(基本情報入力シート!Y131="","",基本情報入力シート!Y131)</f>
        <v/>
      </c>
      <c r="Q88" s="646" t="str">
        <f>IF(基本情報入力シート!Z131="","",基本情報入力シート!Z131)</f>
        <v/>
      </c>
      <c r="R88" s="669" t="str">
        <f>IF(基本情報入力シート!AA131="","",基本情報入力シート!AA131)</f>
        <v/>
      </c>
      <c r="S88" s="163"/>
      <c r="T88" s="670" t="str">
        <f>IF(P88="","",VLOOKUP(P88,【参考】数式用2!$A$3:$C$26,3,FALSE))</f>
        <v/>
      </c>
      <c r="U88" s="671" t="s">
        <v>121</v>
      </c>
      <c r="V88" s="164"/>
      <c r="W88" s="672" t="s">
        <v>122</v>
      </c>
      <c r="X88" s="164"/>
      <c r="Y88" s="671" t="s">
        <v>123</v>
      </c>
      <c r="Z88" s="164"/>
      <c r="AA88" s="671" t="s">
        <v>122</v>
      </c>
      <c r="AB88" s="164"/>
      <c r="AC88" s="671" t="s">
        <v>124</v>
      </c>
      <c r="AD88" s="311" t="s">
        <v>125</v>
      </c>
      <c r="AE88" s="673" t="str">
        <f t="shared" si="3"/>
        <v/>
      </c>
      <c r="AF88" s="674" t="s">
        <v>126</v>
      </c>
      <c r="AG88" s="675" t="str">
        <f t="shared" si="4"/>
        <v/>
      </c>
    </row>
    <row r="89" spans="1:33" ht="36.75" customHeight="1" x14ac:dyDescent="0.15">
      <c r="A89" s="667">
        <f t="shared" si="5"/>
        <v>79</v>
      </c>
      <c r="B89" s="1272" t="str">
        <f>IF(基本情報入力シート!C132="","",基本情報入力シート!C132)</f>
        <v/>
      </c>
      <c r="C89" s="1273"/>
      <c r="D89" s="1273"/>
      <c r="E89" s="1273"/>
      <c r="F89" s="1273"/>
      <c r="G89" s="1273"/>
      <c r="H89" s="1273"/>
      <c r="I89" s="1273"/>
      <c r="J89" s="1273"/>
      <c r="K89" s="1274"/>
      <c r="L89" s="667" t="str">
        <f>IF(基本情報入力シート!M132="","",基本情報入力シート!M132)</f>
        <v/>
      </c>
      <c r="M89" s="667" t="str">
        <f>IF(基本情報入力シート!R132="","",基本情報入力シート!R132)</f>
        <v/>
      </c>
      <c r="N89" s="667" t="str">
        <f>IF(基本情報入力シート!W132="","",基本情報入力シート!W132)</f>
        <v/>
      </c>
      <c r="O89" s="667" t="str">
        <f>IF(基本情報入力シート!X132="","",基本情報入力シート!X132)</f>
        <v/>
      </c>
      <c r="P89" s="668" t="str">
        <f>IF(基本情報入力シート!Y132="","",基本情報入力シート!Y132)</f>
        <v/>
      </c>
      <c r="Q89" s="646" t="str">
        <f>IF(基本情報入力シート!Z132="","",基本情報入力シート!Z132)</f>
        <v/>
      </c>
      <c r="R89" s="669" t="str">
        <f>IF(基本情報入力シート!AA132="","",基本情報入力シート!AA132)</f>
        <v/>
      </c>
      <c r="S89" s="163"/>
      <c r="T89" s="670" t="str">
        <f>IF(P89="","",VLOOKUP(P89,【参考】数式用2!$A$3:$C$26,3,FALSE))</f>
        <v/>
      </c>
      <c r="U89" s="671" t="s">
        <v>121</v>
      </c>
      <c r="V89" s="164"/>
      <c r="W89" s="672" t="s">
        <v>122</v>
      </c>
      <c r="X89" s="164"/>
      <c r="Y89" s="671" t="s">
        <v>123</v>
      </c>
      <c r="Z89" s="164"/>
      <c r="AA89" s="671" t="s">
        <v>122</v>
      </c>
      <c r="AB89" s="164"/>
      <c r="AC89" s="671" t="s">
        <v>124</v>
      </c>
      <c r="AD89" s="311" t="s">
        <v>125</v>
      </c>
      <c r="AE89" s="673" t="str">
        <f t="shared" si="3"/>
        <v/>
      </c>
      <c r="AF89" s="674" t="s">
        <v>126</v>
      </c>
      <c r="AG89" s="675" t="str">
        <f t="shared" si="4"/>
        <v/>
      </c>
    </row>
    <row r="90" spans="1:33" ht="36.75" customHeight="1" x14ac:dyDescent="0.15">
      <c r="A90" s="667">
        <f t="shared" si="5"/>
        <v>80</v>
      </c>
      <c r="B90" s="1272" t="str">
        <f>IF(基本情報入力シート!C133="","",基本情報入力シート!C133)</f>
        <v/>
      </c>
      <c r="C90" s="1273"/>
      <c r="D90" s="1273"/>
      <c r="E90" s="1273"/>
      <c r="F90" s="1273"/>
      <c r="G90" s="1273"/>
      <c r="H90" s="1273"/>
      <c r="I90" s="1273"/>
      <c r="J90" s="1273"/>
      <c r="K90" s="1274"/>
      <c r="L90" s="667" t="str">
        <f>IF(基本情報入力シート!M133="","",基本情報入力シート!M133)</f>
        <v/>
      </c>
      <c r="M90" s="667" t="str">
        <f>IF(基本情報入力シート!R133="","",基本情報入力シート!R133)</f>
        <v/>
      </c>
      <c r="N90" s="667" t="str">
        <f>IF(基本情報入力シート!W133="","",基本情報入力シート!W133)</f>
        <v/>
      </c>
      <c r="O90" s="667" t="str">
        <f>IF(基本情報入力シート!X133="","",基本情報入力シート!X133)</f>
        <v/>
      </c>
      <c r="P90" s="668" t="str">
        <f>IF(基本情報入力シート!Y133="","",基本情報入力シート!Y133)</f>
        <v/>
      </c>
      <c r="Q90" s="646" t="str">
        <f>IF(基本情報入力シート!Z133="","",基本情報入力シート!Z133)</f>
        <v/>
      </c>
      <c r="R90" s="669" t="str">
        <f>IF(基本情報入力シート!AA133="","",基本情報入力シート!AA133)</f>
        <v/>
      </c>
      <c r="S90" s="163"/>
      <c r="T90" s="670" t="str">
        <f>IF(P90="","",VLOOKUP(P90,【参考】数式用2!$A$3:$C$26,3,FALSE))</f>
        <v/>
      </c>
      <c r="U90" s="671" t="s">
        <v>121</v>
      </c>
      <c r="V90" s="164"/>
      <c r="W90" s="672" t="s">
        <v>122</v>
      </c>
      <c r="X90" s="164"/>
      <c r="Y90" s="671" t="s">
        <v>123</v>
      </c>
      <c r="Z90" s="164"/>
      <c r="AA90" s="671" t="s">
        <v>122</v>
      </c>
      <c r="AB90" s="164"/>
      <c r="AC90" s="671" t="s">
        <v>124</v>
      </c>
      <c r="AD90" s="311" t="s">
        <v>125</v>
      </c>
      <c r="AE90" s="673" t="str">
        <f t="shared" si="3"/>
        <v/>
      </c>
      <c r="AF90" s="674" t="s">
        <v>126</v>
      </c>
      <c r="AG90" s="675" t="str">
        <f t="shared" si="4"/>
        <v/>
      </c>
    </row>
    <row r="91" spans="1:33" ht="36.75" customHeight="1" x14ac:dyDescent="0.15">
      <c r="A91" s="667">
        <f t="shared" si="5"/>
        <v>81</v>
      </c>
      <c r="B91" s="1272" t="str">
        <f>IF(基本情報入力シート!C134="","",基本情報入力シート!C134)</f>
        <v/>
      </c>
      <c r="C91" s="1273"/>
      <c r="D91" s="1273"/>
      <c r="E91" s="1273"/>
      <c r="F91" s="1273"/>
      <c r="G91" s="1273"/>
      <c r="H91" s="1273"/>
      <c r="I91" s="1273"/>
      <c r="J91" s="1273"/>
      <c r="K91" s="1274"/>
      <c r="L91" s="667" t="str">
        <f>IF(基本情報入力シート!M134="","",基本情報入力シート!M134)</f>
        <v/>
      </c>
      <c r="M91" s="667" t="str">
        <f>IF(基本情報入力シート!R134="","",基本情報入力シート!R134)</f>
        <v/>
      </c>
      <c r="N91" s="667" t="str">
        <f>IF(基本情報入力シート!W134="","",基本情報入力シート!W134)</f>
        <v/>
      </c>
      <c r="O91" s="667" t="str">
        <f>IF(基本情報入力シート!X134="","",基本情報入力シート!X134)</f>
        <v/>
      </c>
      <c r="P91" s="668" t="str">
        <f>IF(基本情報入力シート!Y134="","",基本情報入力シート!Y134)</f>
        <v/>
      </c>
      <c r="Q91" s="646" t="str">
        <f>IF(基本情報入力シート!Z134="","",基本情報入力シート!Z134)</f>
        <v/>
      </c>
      <c r="R91" s="669" t="str">
        <f>IF(基本情報入力シート!AA134="","",基本情報入力シート!AA134)</f>
        <v/>
      </c>
      <c r="S91" s="163"/>
      <c r="T91" s="670" t="str">
        <f>IF(P91="","",VLOOKUP(P91,【参考】数式用2!$A$3:$C$26,3,FALSE))</f>
        <v/>
      </c>
      <c r="U91" s="671" t="s">
        <v>121</v>
      </c>
      <c r="V91" s="164"/>
      <c r="W91" s="672" t="s">
        <v>122</v>
      </c>
      <c r="X91" s="164"/>
      <c r="Y91" s="671" t="s">
        <v>123</v>
      </c>
      <c r="Z91" s="164"/>
      <c r="AA91" s="671" t="s">
        <v>122</v>
      </c>
      <c r="AB91" s="164"/>
      <c r="AC91" s="671" t="s">
        <v>124</v>
      </c>
      <c r="AD91" s="311" t="s">
        <v>125</v>
      </c>
      <c r="AE91" s="673" t="str">
        <f t="shared" si="3"/>
        <v/>
      </c>
      <c r="AF91" s="674" t="s">
        <v>126</v>
      </c>
      <c r="AG91" s="675" t="str">
        <f t="shared" si="4"/>
        <v/>
      </c>
    </row>
    <row r="92" spans="1:33" ht="36.75" customHeight="1" x14ac:dyDescent="0.15">
      <c r="A92" s="667">
        <f t="shared" si="5"/>
        <v>82</v>
      </c>
      <c r="B92" s="1272" t="str">
        <f>IF(基本情報入力シート!C135="","",基本情報入力シート!C135)</f>
        <v/>
      </c>
      <c r="C92" s="1273"/>
      <c r="D92" s="1273"/>
      <c r="E92" s="1273"/>
      <c r="F92" s="1273"/>
      <c r="G92" s="1273"/>
      <c r="H92" s="1273"/>
      <c r="I92" s="1273"/>
      <c r="J92" s="1273"/>
      <c r="K92" s="1274"/>
      <c r="L92" s="667" t="str">
        <f>IF(基本情報入力シート!M135="","",基本情報入力シート!M135)</f>
        <v/>
      </c>
      <c r="M92" s="667" t="str">
        <f>IF(基本情報入力シート!R135="","",基本情報入力シート!R135)</f>
        <v/>
      </c>
      <c r="N92" s="667" t="str">
        <f>IF(基本情報入力シート!W135="","",基本情報入力シート!W135)</f>
        <v/>
      </c>
      <c r="O92" s="667" t="str">
        <f>IF(基本情報入力シート!X135="","",基本情報入力シート!X135)</f>
        <v/>
      </c>
      <c r="P92" s="668" t="str">
        <f>IF(基本情報入力シート!Y135="","",基本情報入力シート!Y135)</f>
        <v/>
      </c>
      <c r="Q92" s="646" t="str">
        <f>IF(基本情報入力シート!Z135="","",基本情報入力シート!Z135)</f>
        <v/>
      </c>
      <c r="R92" s="669" t="str">
        <f>IF(基本情報入力シート!AA135="","",基本情報入力シート!AA135)</f>
        <v/>
      </c>
      <c r="S92" s="163"/>
      <c r="T92" s="670" t="str">
        <f>IF(P92="","",VLOOKUP(P92,【参考】数式用2!$A$3:$C$26,3,FALSE))</f>
        <v/>
      </c>
      <c r="U92" s="671" t="s">
        <v>121</v>
      </c>
      <c r="V92" s="164"/>
      <c r="W92" s="672" t="s">
        <v>122</v>
      </c>
      <c r="X92" s="164"/>
      <c r="Y92" s="671" t="s">
        <v>123</v>
      </c>
      <c r="Z92" s="164"/>
      <c r="AA92" s="671" t="s">
        <v>122</v>
      </c>
      <c r="AB92" s="164"/>
      <c r="AC92" s="671" t="s">
        <v>124</v>
      </c>
      <c r="AD92" s="311" t="s">
        <v>125</v>
      </c>
      <c r="AE92" s="673" t="str">
        <f t="shared" si="3"/>
        <v/>
      </c>
      <c r="AF92" s="674" t="s">
        <v>126</v>
      </c>
      <c r="AG92" s="675" t="str">
        <f t="shared" si="4"/>
        <v/>
      </c>
    </row>
    <row r="93" spans="1:33" ht="36.75" customHeight="1" x14ac:dyDescent="0.15">
      <c r="A93" s="667">
        <f t="shared" si="5"/>
        <v>83</v>
      </c>
      <c r="B93" s="1272" t="str">
        <f>IF(基本情報入力シート!C136="","",基本情報入力シート!C136)</f>
        <v/>
      </c>
      <c r="C93" s="1273"/>
      <c r="D93" s="1273"/>
      <c r="E93" s="1273"/>
      <c r="F93" s="1273"/>
      <c r="G93" s="1273"/>
      <c r="H93" s="1273"/>
      <c r="I93" s="1273"/>
      <c r="J93" s="1273"/>
      <c r="K93" s="1274"/>
      <c r="L93" s="667" t="str">
        <f>IF(基本情報入力シート!M136="","",基本情報入力シート!M136)</f>
        <v/>
      </c>
      <c r="M93" s="667" t="str">
        <f>IF(基本情報入力シート!R136="","",基本情報入力シート!R136)</f>
        <v/>
      </c>
      <c r="N93" s="667" t="str">
        <f>IF(基本情報入力シート!W136="","",基本情報入力シート!W136)</f>
        <v/>
      </c>
      <c r="O93" s="667" t="str">
        <f>IF(基本情報入力シート!X136="","",基本情報入力シート!X136)</f>
        <v/>
      </c>
      <c r="P93" s="668" t="str">
        <f>IF(基本情報入力シート!Y136="","",基本情報入力シート!Y136)</f>
        <v/>
      </c>
      <c r="Q93" s="646" t="str">
        <f>IF(基本情報入力シート!Z136="","",基本情報入力シート!Z136)</f>
        <v/>
      </c>
      <c r="R93" s="669" t="str">
        <f>IF(基本情報入力シート!AA136="","",基本情報入力シート!AA136)</f>
        <v/>
      </c>
      <c r="S93" s="163"/>
      <c r="T93" s="670" t="str">
        <f>IF(P93="","",VLOOKUP(P93,【参考】数式用2!$A$3:$C$26,3,FALSE))</f>
        <v/>
      </c>
      <c r="U93" s="671" t="s">
        <v>121</v>
      </c>
      <c r="V93" s="164"/>
      <c r="W93" s="672" t="s">
        <v>122</v>
      </c>
      <c r="X93" s="164"/>
      <c r="Y93" s="671" t="s">
        <v>123</v>
      </c>
      <c r="Z93" s="164"/>
      <c r="AA93" s="671" t="s">
        <v>122</v>
      </c>
      <c r="AB93" s="164"/>
      <c r="AC93" s="671" t="s">
        <v>124</v>
      </c>
      <c r="AD93" s="311" t="s">
        <v>125</v>
      </c>
      <c r="AE93" s="673" t="str">
        <f t="shared" si="3"/>
        <v/>
      </c>
      <c r="AF93" s="674" t="s">
        <v>126</v>
      </c>
      <c r="AG93" s="675" t="str">
        <f t="shared" si="4"/>
        <v/>
      </c>
    </row>
    <row r="94" spans="1:33" ht="36.75" customHeight="1" x14ac:dyDescent="0.15">
      <c r="A94" s="667">
        <f t="shared" si="5"/>
        <v>84</v>
      </c>
      <c r="B94" s="1272" t="str">
        <f>IF(基本情報入力シート!C137="","",基本情報入力シート!C137)</f>
        <v/>
      </c>
      <c r="C94" s="1273"/>
      <c r="D94" s="1273"/>
      <c r="E94" s="1273"/>
      <c r="F94" s="1273"/>
      <c r="G94" s="1273"/>
      <c r="H94" s="1273"/>
      <c r="I94" s="1273"/>
      <c r="J94" s="1273"/>
      <c r="K94" s="1274"/>
      <c r="L94" s="667" t="str">
        <f>IF(基本情報入力シート!M137="","",基本情報入力シート!M137)</f>
        <v/>
      </c>
      <c r="M94" s="667" t="str">
        <f>IF(基本情報入力シート!R137="","",基本情報入力シート!R137)</f>
        <v/>
      </c>
      <c r="N94" s="667" t="str">
        <f>IF(基本情報入力シート!W137="","",基本情報入力シート!W137)</f>
        <v/>
      </c>
      <c r="O94" s="667" t="str">
        <f>IF(基本情報入力シート!X137="","",基本情報入力シート!X137)</f>
        <v/>
      </c>
      <c r="P94" s="668" t="str">
        <f>IF(基本情報入力シート!Y137="","",基本情報入力シート!Y137)</f>
        <v/>
      </c>
      <c r="Q94" s="646" t="str">
        <f>IF(基本情報入力シート!Z137="","",基本情報入力シート!Z137)</f>
        <v/>
      </c>
      <c r="R94" s="669" t="str">
        <f>IF(基本情報入力シート!AA137="","",基本情報入力シート!AA137)</f>
        <v/>
      </c>
      <c r="S94" s="163"/>
      <c r="T94" s="670" t="str">
        <f>IF(P94="","",VLOOKUP(P94,【参考】数式用2!$A$3:$C$26,3,FALSE))</f>
        <v/>
      </c>
      <c r="U94" s="671" t="s">
        <v>121</v>
      </c>
      <c r="V94" s="164"/>
      <c r="W94" s="672" t="s">
        <v>122</v>
      </c>
      <c r="X94" s="164"/>
      <c r="Y94" s="671" t="s">
        <v>123</v>
      </c>
      <c r="Z94" s="164"/>
      <c r="AA94" s="671" t="s">
        <v>122</v>
      </c>
      <c r="AB94" s="164"/>
      <c r="AC94" s="671" t="s">
        <v>124</v>
      </c>
      <c r="AD94" s="311" t="s">
        <v>125</v>
      </c>
      <c r="AE94" s="673" t="str">
        <f t="shared" si="3"/>
        <v/>
      </c>
      <c r="AF94" s="674" t="s">
        <v>126</v>
      </c>
      <c r="AG94" s="675" t="str">
        <f t="shared" si="4"/>
        <v/>
      </c>
    </row>
    <row r="95" spans="1:33" ht="36.75" customHeight="1" x14ac:dyDescent="0.15">
      <c r="A95" s="667">
        <f t="shared" si="5"/>
        <v>85</v>
      </c>
      <c r="B95" s="1272" t="str">
        <f>IF(基本情報入力シート!C138="","",基本情報入力シート!C138)</f>
        <v/>
      </c>
      <c r="C95" s="1273"/>
      <c r="D95" s="1273"/>
      <c r="E95" s="1273"/>
      <c r="F95" s="1273"/>
      <c r="G95" s="1273"/>
      <c r="H95" s="1273"/>
      <c r="I95" s="1273"/>
      <c r="J95" s="1273"/>
      <c r="K95" s="1274"/>
      <c r="L95" s="667" t="str">
        <f>IF(基本情報入力シート!M138="","",基本情報入力シート!M138)</f>
        <v/>
      </c>
      <c r="M95" s="667" t="str">
        <f>IF(基本情報入力シート!R138="","",基本情報入力シート!R138)</f>
        <v/>
      </c>
      <c r="N95" s="667" t="str">
        <f>IF(基本情報入力シート!W138="","",基本情報入力シート!W138)</f>
        <v/>
      </c>
      <c r="O95" s="667" t="str">
        <f>IF(基本情報入力シート!X138="","",基本情報入力シート!X138)</f>
        <v/>
      </c>
      <c r="P95" s="668" t="str">
        <f>IF(基本情報入力シート!Y138="","",基本情報入力シート!Y138)</f>
        <v/>
      </c>
      <c r="Q95" s="646" t="str">
        <f>IF(基本情報入力シート!Z138="","",基本情報入力シート!Z138)</f>
        <v/>
      </c>
      <c r="R95" s="669" t="str">
        <f>IF(基本情報入力シート!AA138="","",基本情報入力シート!AA138)</f>
        <v/>
      </c>
      <c r="S95" s="163"/>
      <c r="T95" s="670" t="str">
        <f>IF(P95="","",VLOOKUP(P95,【参考】数式用2!$A$3:$C$26,3,FALSE))</f>
        <v/>
      </c>
      <c r="U95" s="671" t="s">
        <v>121</v>
      </c>
      <c r="V95" s="164"/>
      <c r="W95" s="672" t="s">
        <v>122</v>
      </c>
      <c r="X95" s="164"/>
      <c r="Y95" s="671" t="s">
        <v>123</v>
      </c>
      <c r="Z95" s="164"/>
      <c r="AA95" s="671" t="s">
        <v>122</v>
      </c>
      <c r="AB95" s="164"/>
      <c r="AC95" s="671" t="s">
        <v>124</v>
      </c>
      <c r="AD95" s="311" t="s">
        <v>125</v>
      </c>
      <c r="AE95" s="673" t="str">
        <f t="shared" si="3"/>
        <v/>
      </c>
      <c r="AF95" s="674" t="s">
        <v>126</v>
      </c>
      <c r="AG95" s="675" t="str">
        <f t="shared" si="4"/>
        <v/>
      </c>
    </row>
    <row r="96" spans="1:33" ht="36.75" customHeight="1" x14ac:dyDescent="0.15">
      <c r="A96" s="667">
        <f t="shared" si="5"/>
        <v>86</v>
      </c>
      <c r="B96" s="1272" t="str">
        <f>IF(基本情報入力シート!C139="","",基本情報入力シート!C139)</f>
        <v/>
      </c>
      <c r="C96" s="1273"/>
      <c r="D96" s="1273"/>
      <c r="E96" s="1273"/>
      <c r="F96" s="1273"/>
      <c r="G96" s="1273"/>
      <c r="H96" s="1273"/>
      <c r="I96" s="1273"/>
      <c r="J96" s="1273"/>
      <c r="K96" s="1274"/>
      <c r="L96" s="667" t="str">
        <f>IF(基本情報入力シート!M139="","",基本情報入力シート!M139)</f>
        <v/>
      </c>
      <c r="M96" s="667" t="str">
        <f>IF(基本情報入力シート!R139="","",基本情報入力シート!R139)</f>
        <v/>
      </c>
      <c r="N96" s="667" t="str">
        <f>IF(基本情報入力シート!W139="","",基本情報入力シート!W139)</f>
        <v/>
      </c>
      <c r="O96" s="667" t="str">
        <f>IF(基本情報入力シート!X139="","",基本情報入力シート!X139)</f>
        <v/>
      </c>
      <c r="P96" s="668" t="str">
        <f>IF(基本情報入力シート!Y139="","",基本情報入力シート!Y139)</f>
        <v/>
      </c>
      <c r="Q96" s="646" t="str">
        <f>IF(基本情報入力シート!Z139="","",基本情報入力シート!Z139)</f>
        <v/>
      </c>
      <c r="R96" s="669" t="str">
        <f>IF(基本情報入力シート!AA139="","",基本情報入力シート!AA139)</f>
        <v/>
      </c>
      <c r="S96" s="163"/>
      <c r="T96" s="670" t="str">
        <f>IF(P96="","",VLOOKUP(P96,【参考】数式用2!$A$3:$C$26,3,FALSE))</f>
        <v/>
      </c>
      <c r="U96" s="671" t="s">
        <v>121</v>
      </c>
      <c r="V96" s="164"/>
      <c r="W96" s="672" t="s">
        <v>122</v>
      </c>
      <c r="X96" s="164"/>
      <c r="Y96" s="671" t="s">
        <v>123</v>
      </c>
      <c r="Z96" s="164"/>
      <c r="AA96" s="671" t="s">
        <v>122</v>
      </c>
      <c r="AB96" s="164"/>
      <c r="AC96" s="671" t="s">
        <v>124</v>
      </c>
      <c r="AD96" s="311" t="s">
        <v>125</v>
      </c>
      <c r="AE96" s="673" t="str">
        <f t="shared" si="3"/>
        <v/>
      </c>
      <c r="AF96" s="674" t="s">
        <v>126</v>
      </c>
      <c r="AG96" s="675" t="str">
        <f t="shared" si="4"/>
        <v/>
      </c>
    </row>
    <row r="97" spans="1:33" ht="36.75" customHeight="1" x14ac:dyDescent="0.15">
      <c r="A97" s="667">
        <f t="shared" si="5"/>
        <v>87</v>
      </c>
      <c r="B97" s="1272" t="str">
        <f>IF(基本情報入力シート!C140="","",基本情報入力シート!C140)</f>
        <v/>
      </c>
      <c r="C97" s="1273"/>
      <c r="D97" s="1273"/>
      <c r="E97" s="1273"/>
      <c r="F97" s="1273"/>
      <c r="G97" s="1273"/>
      <c r="H97" s="1273"/>
      <c r="I97" s="1273"/>
      <c r="J97" s="1273"/>
      <c r="K97" s="1274"/>
      <c r="L97" s="667" t="str">
        <f>IF(基本情報入力シート!M140="","",基本情報入力シート!M140)</f>
        <v/>
      </c>
      <c r="M97" s="667" t="str">
        <f>IF(基本情報入力シート!R140="","",基本情報入力シート!R140)</f>
        <v/>
      </c>
      <c r="N97" s="667" t="str">
        <f>IF(基本情報入力シート!W140="","",基本情報入力シート!W140)</f>
        <v/>
      </c>
      <c r="O97" s="667" t="str">
        <f>IF(基本情報入力シート!X140="","",基本情報入力シート!X140)</f>
        <v/>
      </c>
      <c r="P97" s="668" t="str">
        <f>IF(基本情報入力シート!Y140="","",基本情報入力シート!Y140)</f>
        <v/>
      </c>
      <c r="Q97" s="646" t="str">
        <f>IF(基本情報入力シート!Z140="","",基本情報入力シート!Z140)</f>
        <v/>
      </c>
      <c r="R97" s="669" t="str">
        <f>IF(基本情報入力シート!AA140="","",基本情報入力シート!AA140)</f>
        <v/>
      </c>
      <c r="S97" s="163"/>
      <c r="T97" s="670" t="str">
        <f>IF(P97="","",VLOOKUP(P97,【参考】数式用2!$A$3:$C$26,3,FALSE))</f>
        <v/>
      </c>
      <c r="U97" s="671" t="s">
        <v>121</v>
      </c>
      <c r="V97" s="164"/>
      <c r="W97" s="672" t="s">
        <v>122</v>
      </c>
      <c r="X97" s="164"/>
      <c r="Y97" s="671" t="s">
        <v>123</v>
      </c>
      <c r="Z97" s="164"/>
      <c r="AA97" s="671" t="s">
        <v>122</v>
      </c>
      <c r="AB97" s="164"/>
      <c r="AC97" s="671" t="s">
        <v>124</v>
      </c>
      <c r="AD97" s="311" t="s">
        <v>125</v>
      </c>
      <c r="AE97" s="673" t="str">
        <f t="shared" si="3"/>
        <v/>
      </c>
      <c r="AF97" s="674" t="s">
        <v>126</v>
      </c>
      <c r="AG97" s="675" t="str">
        <f t="shared" si="4"/>
        <v/>
      </c>
    </row>
    <row r="98" spans="1:33" ht="36.75" customHeight="1" x14ac:dyDescent="0.15">
      <c r="A98" s="667">
        <f t="shared" si="5"/>
        <v>88</v>
      </c>
      <c r="B98" s="1272" t="str">
        <f>IF(基本情報入力シート!C141="","",基本情報入力シート!C141)</f>
        <v/>
      </c>
      <c r="C98" s="1273"/>
      <c r="D98" s="1273"/>
      <c r="E98" s="1273"/>
      <c r="F98" s="1273"/>
      <c r="G98" s="1273"/>
      <c r="H98" s="1273"/>
      <c r="I98" s="1273"/>
      <c r="J98" s="1273"/>
      <c r="K98" s="1274"/>
      <c r="L98" s="667" t="str">
        <f>IF(基本情報入力シート!M141="","",基本情報入力シート!M141)</f>
        <v/>
      </c>
      <c r="M98" s="667" t="str">
        <f>IF(基本情報入力シート!R141="","",基本情報入力シート!R141)</f>
        <v/>
      </c>
      <c r="N98" s="667" t="str">
        <f>IF(基本情報入力シート!W141="","",基本情報入力シート!W141)</f>
        <v/>
      </c>
      <c r="O98" s="667" t="str">
        <f>IF(基本情報入力シート!X141="","",基本情報入力シート!X141)</f>
        <v/>
      </c>
      <c r="P98" s="668" t="str">
        <f>IF(基本情報入力シート!Y141="","",基本情報入力シート!Y141)</f>
        <v/>
      </c>
      <c r="Q98" s="646" t="str">
        <f>IF(基本情報入力シート!Z141="","",基本情報入力シート!Z141)</f>
        <v/>
      </c>
      <c r="R98" s="669" t="str">
        <f>IF(基本情報入力シート!AA141="","",基本情報入力シート!AA141)</f>
        <v/>
      </c>
      <c r="S98" s="163"/>
      <c r="T98" s="670" t="str">
        <f>IF(P98="","",VLOOKUP(P98,【参考】数式用2!$A$3:$C$26,3,FALSE))</f>
        <v/>
      </c>
      <c r="U98" s="671" t="s">
        <v>121</v>
      </c>
      <c r="V98" s="164"/>
      <c r="W98" s="672" t="s">
        <v>122</v>
      </c>
      <c r="X98" s="164"/>
      <c r="Y98" s="671" t="s">
        <v>123</v>
      </c>
      <c r="Z98" s="164"/>
      <c r="AA98" s="671" t="s">
        <v>122</v>
      </c>
      <c r="AB98" s="164"/>
      <c r="AC98" s="671" t="s">
        <v>124</v>
      </c>
      <c r="AD98" s="311" t="s">
        <v>125</v>
      </c>
      <c r="AE98" s="673" t="str">
        <f t="shared" si="3"/>
        <v/>
      </c>
      <c r="AF98" s="674" t="s">
        <v>126</v>
      </c>
      <c r="AG98" s="675" t="str">
        <f t="shared" si="4"/>
        <v/>
      </c>
    </row>
    <row r="99" spans="1:33" ht="36.75" customHeight="1" x14ac:dyDescent="0.15">
      <c r="A99" s="667">
        <f t="shared" si="5"/>
        <v>89</v>
      </c>
      <c r="B99" s="1272" t="str">
        <f>IF(基本情報入力シート!C142="","",基本情報入力シート!C142)</f>
        <v/>
      </c>
      <c r="C99" s="1273"/>
      <c r="D99" s="1273"/>
      <c r="E99" s="1273"/>
      <c r="F99" s="1273"/>
      <c r="G99" s="1273"/>
      <c r="H99" s="1273"/>
      <c r="I99" s="1273"/>
      <c r="J99" s="1273"/>
      <c r="K99" s="1274"/>
      <c r="L99" s="667" t="str">
        <f>IF(基本情報入力シート!M142="","",基本情報入力シート!M142)</f>
        <v/>
      </c>
      <c r="M99" s="667" t="str">
        <f>IF(基本情報入力シート!R142="","",基本情報入力シート!R142)</f>
        <v/>
      </c>
      <c r="N99" s="667" t="str">
        <f>IF(基本情報入力シート!W142="","",基本情報入力シート!W142)</f>
        <v/>
      </c>
      <c r="O99" s="667" t="str">
        <f>IF(基本情報入力シート!X142="","",基本情報入力シート!X142)</f>
        <v/>
      </c>
      <c r="P99" s="668" t="str">
        <f>IF(基本情報入力シート!Y142="","",基本情報入力シート!Y142)</f>
        <v/>
      </c>
      <c r="Q99" s="646" t="str">
        <f>IF(基本情報入力シート!Z142="","",基本情報入力シート!Z142)</f>
        <v/>
      </c>
      <c r="R99" s="669" t="str">
        <f>IF(基本情報入力シート!AA142="","",基本情報入力シート!AA142)</f>
        <v/>
      </c>
      <c r="S99" s="163"/>
      <c r="T99" s="670" t="str">
        <f>IF(P99="","",VLOOKUP(P99,【参考】数式用2!$A$3:$C$26,3,FALSE))</f>
        <v/>
      </c>
      <c r="U99" s="671" t="s">
        <v>121</v>
      </c>
      <c r="V99" s="164"/>
      <c r="W99" s="672" t="s">
        <v>122</v>
      </c>
      <c r="X99" s="164"/>
      <c r="Y99" s="671" t="s">
        <v>123</v>
      </c>
      <c r="Z99" s="164"/>
      <c r="AA99" s="671" t="s">
        <v>122</v>
      </c>
      <c r="AB99" s="164"/>
      <c r="AC99" s="671" t="s">
        <v>124</v>
      </c>
      <c r="AD99" s="311" t="s">
        <v>125</v>
      </c>
      <c r="AE99" s="673" t="str">
        <f t="shared" si="3"/>
        <v/>
      </c>
      <c r="AF99" s="674" t="s">
        <v>126</v>
      </c>
      <c r="AG99" s="675" t="str">
        <f t="shared" si="4"/>
        <v/>
      </c>
    </row>
    <row r="100" spans="1:33" ht="36.75" customHeight="1" x14ac:dyDescent="0.15">
      <c r="A100" s="667">
        <f t="shared" si="5"/>
        <v>90</v>
      </c>
      <c r="B100" s="1272" t="str">
        <f>IF(基本情報入力シート!C143="","",基本情報入力シート!C143)</f>
        <v/>
      </c>
      <c r="C100" s="1273"/>
      <c r="D100" s="1273"/>
      <c r="E100" s="1273"/>
      <c r="F100" s="1273"/>
      <c r="G100" s="1273"/>
      <c r="H100" s="1273"/>
      <c r="I100" s="1273"/>
      <c r="J100" s="1273"/>
      <c r="K100" s="1274"/>
      <c r="L100" s="667" t="str">
        <f>IF(基本情報入力シート!M143="","",基本情報入力シート!M143)</f>
        <v/>
      </c>
      <c r="M100" s="667" t="str">
        <f>IF(基本情報入力シート!R143="","",基本情報入力シート!R143)</f>
        <v/>
      </c>
      <c r="N100" s="667" t="str">
        <f>IF(基本情報入力シート!W143="","",基本情報入力シート!W143)</f>
        <v/>
      </c>
      <c r="O100" s="667" t="str">
        <f>IF(基本情報入力シート!X143="","",基本情報入力シート!X143)</f>
        <v/>
      </c>
      <c r="P100" s="668" t="str">
        <f>IF(基本情報入力シート!Y143="","",基本情報入力シート!Y143)</f>
        <v/>
      </c>
      <c r="Q100" s="646" t="str">
        <f>IF(基本情報入力シート!Z143="","",基本情報入力シート!Z143)</f>
        <v/>
      </c>
      <c r="R100" s="669" t="str">
        <f>IF(基本情報入力シート!AA143="","",基本情報入力シート!AA143)</f>
        <v/>
      </c>
      <c r="S100" s="163"/>
      <c r="T100" s="670" t="str">
        <f>IF(P100="","",VLOOKUP(P100,【参考】数式用2!$A$3:$C$26,3,FALSE))</f>
        <v/>
      </c>
      <c r="U100" s="671" t="s">
        <v>121</v>
      </c>
      <c r="V100" s="164"/>
      <c r="W100" s="672" t="s">
        <v>122</v>
      </c>
      <c r="X100" s="164"/>
      <c r="Y100" s="671" t="s">
        <v>123</v>
      </c>
      <c r="Z100" s="164"/>
      <c r="AA100" s="671" t="s">
        <v>122</v>
      </c>
      <c r="AB100" s="164"/>
      <c r="AC100" s="671" t="s">
        <v>124</v>
      </c>
      <c r="AD100" s="311" t="s">
        <v>125</v>
      </c>
      <c r="AE100" s="673" t="str">
        <f t="shared" si="3"/>
        <v/>
      </c>
      <c r="AF100" s="674" t="s">
        <v>126</v>
      </c>
      <c r="AG100" s="675" t="str">
        <f t="shared" si="4"/>
        <v/>
      </c>
    </row>
    <row r="101" spans="1:33" ht="36.75" customHeight="1" x14ac:dyDescent="0.15">
      <c r="A101" s="667">
        <f t="shared" si="5"/>
        <v>91</v>
      </c>
      <c r="B101" s="1272" t="str">
        <f>IF(基本情報入力シート!C144="","",基本情報入力シート!C144)</f>
        <v/>
      </c>
      <c r="C101" s="1273"/>
      <c r="D101" s="1273"/>
      <c r="E101" s="1273"/>
      <c r="F101" s="1273"/>
      <c r="G101" s="1273"/>
      <c r="H101" s="1273"/>
      <c r="I101" s="1273"/>
      <c r="J101" s="1273"/>
      <c r="K101" s="1274"/>
      <c r="L101" s="667" t="str">
        <f>IF(基本情報入力シート!M144="","",基本情報入力シート!M144)</f>
        <v/>
      </c>
      <c r="M101" s="667" t="str">
        <f>IF(基本情報入力シート!R144="","",基本情報入力シート!R144)</f>
        <v/>
      </c>
      <c r="N101" s="667" t="str">
        <f>IF(基本情報入力シート!W144="","",基本情報入力シート!W144)</f>
        <v/>
      </c>
      <c r="O101" s="667" t="str">
        <f>IF(基本情報入力シート!X144="","",基本情報入力シート!X144)</f>
        <v/>
      </c>
      <c r="P101" s="668" t="str">
        <f>IF(基本情報入力シート!Y144="","",基本情報入力シート!Y144)</f>
        <v/>
      </c>
      <c r="Q101" s="646" t="str">
        <f>IF(基本情報入力シート!Z144="","",基本情報入力シート!Z144)</f>
        <v/>
      </c>
      <c r="R101" s="669" t="str">
        <f>IF(基本情報入力シート!AA144="","",基本情報入力シート!AA144)</f>
        <v/>
      </c>
      <c r="S101" s="163"/>
      <c r="T101" s="670" t="str">
        <f>IF(P101="","",VLOOKUP(P101,【参考】数式用2!$A$3:$C$26,3,FALSE))</f>
        <v/>
      </c>
      <c r="U101" s="671" t="s">
        <v>121</v>
      </c>
      <c r="V101" s="164"/>
      <c r="W101" s="672" t="s">
        <v>122</v>
      </c>
      <c r="X101" s="164"/>
      <c r="Y101" s="671" t="s">
        <v>123</v>
      </c>
      <c r="Z101" s="164"/>
      <c r="AA101" s="671" t="s">
        <v>122</v>
      </c>
      <c r="AB101" s="164"/>
      <c r="AC101" s="671" t="s">
        <v>124</v>
      </c>
      <c r="AD101" s="311" t="s">
        <v>125</v>
      </c>
      <c r="AE101" s="673" t="str">
        <f t="shared" si="3"/>
        <v/>
      </c>
      <c r="AF101" s="674" t="s">
        <v>126</v>
      </c>
      <c r="AG101" s="675" t="str">
        <f t="shared" si="4"/>
        <v/>
      </c>
    </row>
    <row r="102" spans="1:33" ht="36.75" customHeight="1" x14ac:dyDescent="0.15">
      <c r="A102" s="667">
        <f t="shared" si="5"/>
        <v>92</v>
      </c>
      <c r="B102" s="1272" t="str">
        <f>IF(基本情報入力シート!C145="","",基本情報入力シート!C145)</f>
        <v/>
      </c>
      <c r="C102" s="1273"/>
      <c r="D102" s="1273"/>
      <c r="E102" s="1273"/>
      <c r="F102" s="1273"/>
      <c r="G102" s="1273"/>
      <c r="H102" s="1273"/>
      <c r="I102" s="1273"/>
      <c r="J102" s="1273"/>
      <c r="K102" s="1274"/>
      <c r="L102" s="667" t="str">
        <f>IF(基本情報入力シート!M145="","",基本情報入力シート!M145)</f>
        <v/>
      </c>
      <c r="M102" s="667" t="str">
        <f>IF(基本情報入力シート!R145="","",基本情報入力シート!R145)</f>
        <v/>
      </c>
      <c r="N102" s="667" t="str">
        <f>IF(基本情報入力シート!W145="","",基本情報入力シート!W145)</f>
        <v/>
      </c>
      <c r="O102" s="667" t="str">
        <f>IF(基本情報入力シート!X145="","",基本情報入力シート!X145)</f>
        <v/>
      </c>
      <c r="P102" s="668" t="str">
        <f>IF(基本情報入力シート!Y145="","",基本情報入力シート!Y145)</f>
        <v/>
      </c>
      <c r="Q102" s="646" t="str">
        <f>IF(基本情報入力シート!Z145="","",基本情報入力シート!Z145)</f>
        <v/>
      </c>
      <c r="R102" s="669" t="str">
        <f>IF(基本情報入力シート!AA145="","",基本情報入力シート!AA145)</f>
        <v/>
      </c>
      <c r="S102" s="163"/>
      <c r="T102" s="670" t="str">
        <f>IF(P102="","",VLOOKUP(P102,【参考】数式用2!$A$3:$C$26,3,FALSE))</f>
        <v/>
      </c>
      <c r="U102" s="671" t="s">
        <v>121</v>
      </c>
      <c r="V102" s="164"/>
      <c r="W102" s="672" t="s">
        <v>122</v>
      </c>
      <c r="X102" s="164"/>
      <c r="Y102" s="671" t="s">
        <v>123</v>
      </c>
      <c r="Z102" s="164"/>
      <c r="AA102" s="671" t="s">
        <v>122</v>
      </c>
      <c r="AB102" s="164"/>
      <c r="AC102" s="671" t="s">
        <v>124</v>
      </c>
      <c r="AD102" s="311" t="s">
        <v>125</v>
      </c>
      <c r="AE102" s="673" t="str">
        <f t="shared" si="3"/>
        <v/>
      </c>
      <c r="AF102" s="674" t="s">
        <v>126</v>
      </c>
      <c r="AG102" s="675" t="str">
        <f t="shared" si="4"/>
        <v/>
      </c>
    </row>
    <row r="103" spans="1:33" ht="36.75" customHeight="1" x14ac:dyDescent="0.15">
      <c r="A103" s="667">
        <f t="shared" si="5"/>
        <v>93</v>
      </c>
      <c r="B103" s="1272" t="str">
        <f>IF(基本情報入力シート!C146="","",基本情報入力シート!C146)</f>
        <v/>
      </c>
      <c r="C103" s="1273"/>
      <c r="D103" s="1273"/>
      <c r="E103" s="1273"/>
      <c r="F103" s="1273"/>
      <c r="G103" s="1273"/>
      <c r="H103" s="1273"/>
      <c r="I103" s="1273"/>
      <c r="J103" s="1273"/>
      <c r="K103" s="1274"/>
      <c r="L103" s="667" t="str">
        <f>IF(基本情報入力シート!M146="","",基本情報入力シート!M146)</f>
        <v/>
      </c>
      <c r="M103" s="667" t="str">
        <f>IF(基本情報入力シート!R146="","",基本情報入力シート!R146)</f>
        <v/>
      </c>
      <c r="N103" s="667" t="str">
        <f>IF(基本情報入力シート!W146="","",基本情報入力シート!W146)</f>
        <v/>
      </c>
      <c r="O103" s="667" t="str">
        <f>IF(基本情報入力シート!X146="","",基本情報入力シート!X146)</f>
        <v/>
      </c>
      <c r="P103" s="668" t="str">
        <f>IF(基本情報入力シート!Y146="","",基本情報入力シート!Y146)</f>
        <v/>
      </c>
      <c r="Q103" s="646" t="str">
        <f>IF(基本情報入力シート!Z146="","",基本情報入力シート!Z146)</f>
        <v/>
      </c>
      <c r="R103" s="669" t="str">
        <f>IF(基本情報入力シート!AA146="","",基本情報入力シート!AA146)</f>
        <v/>
      </c>
      <c r="S103" s="163"/>
      <c r="T103" s="670" t="str">
        <f>IF(P103="","",VLOOKUP(P103,【参考】数式用2!$A$3:$C$26,3,FALSE))</f>
        <v/>
      </c>
      <c r="U103" s="671" t="s">
        <v>121</v>
      </c>
      <c r="V103" s="164"/>
      <c r="W103" s="672" t="s">
        <v>122</v>
      </c>
      <c r="X103" s="164"/>
      <c r="Y103" s="671" t="s">
        <v>123</v>
      </c>
      <c r="Z103" s="164"/>
      <c r="AA103" s="671" t="s">
        <v>122</v>
      </c>
      <c r="AB103" s="164"/>
      <c r="AC103" s="671" t="s">
        <v>124</v>
      </c>
      <c r="AD103" s="311" t="s">
        <v>125</v>
      </c>
      <c r="AE103" s="673" t="str">
        <f t="shared" si="3"/>
        <v/>
      </c>
      <c r="AF103" s="674" t="s">
        <v>126</v>
      </c>
      <c r="AG103" s="675" t="str">
        <f t="shared" si="4"/>
        <v/>
      </c>
    </row>
    <row r="104" spans="1:33" ht="36.75" customHeight="1" x14ac:dyDescent="0.15">
      <c r="A104" s="667">
        <f t="shared" si="5"/>
        <v>94</v>
      </c>
      <c r="B104" s="1272" t="str">
        <f>IF(基本情報入力シート!C147="","",基本情報入力シート!C147)</f>
        <v/>
      </c>
      <c r="C104" s="1273"/>
      <c r="D104" s="1273"/>
      <c r="E104" s="1273"/>
      <c r="F104" s="1273"/>
      <c r="G104" s="1273"/>
      <c r="H104" s="1273"/>
      <c r="I104" s="1273"/>
      <c r="J104" s="1273"/>
      <c r="K104" s="1274"/>
      <c r="L104" s="667" t="str">
        <f>IF(基本情報入力シート!M147="","",基本情報入力シート!M147)</f>
        <v/>
      </c>
      <c r="M104" s="667" t="str">
        <f>IF(基本情報入力シート!R147="","",基本情報入力シート!R147)</f>
        <v/>
      </c>
      <c r="N104" s="667" t="str">
        <f>IF(基本情報入力シート!W147="","",基本情報入力シート!W147)</f>
        <v/>
      </c>
      <c r="O104" s="667" t="str">
        <f>IF(基本情報入力シート!X147="","",基本情報入力シート!X147)</f>
        <v/>
      </c>
      <c r="P104" s="668" t="str">
        <f>IF(基本情報入力シート!Y147="","",基本情報入力シート!Y147)</f>
        <v/>
      </c>
      <c r="Q104" s="646" t="str">
        <f>IF(基本情報入力シート!Z147="","",基本情報入力シート!Z147)</f>
        <v/>
      </c>
      <c r="R104" s="669" t="str">
        <f>IF(基本情報入力シート!AA147="","",基本情報入力シート!AA147)</f>
        <v/>
      </c>
      <c r="S104" s="163"/>
      <c r="T104" s="670" t="str">
        <f>IF(P104="","",VLOOKUP(P104,【参考】数式用2!$A$3:$C$26,3,FALSE))</f>
        <v/>
      </c>
      <c r="U104" s="671" t="s">
        <v>121</v>
      </c>
      <c r="V104" s="164"/>
      <c r="W104" s="672" t="s">
        <v>122</v>
      </c>
      <c r="X104" s="164"/>
      <c r="Y104" s="671" t="s">
        <v>123</v>
      </c>
      <c r="Z104" s="164"/>
      <c r="AA104" s="671" t="s">
        <v>122</v>
      </c>
      <c r="AB104" s="164"/>
      <c r="AC104" s="671" t="s">
        <v>124</v>
      </c>
      <c r="AD104" s="311" t="s">
        <v>125</v>
      </c>
      <c r="AE104" s="673" t="str">
        <f t="shared" si="3"/>
        <v/>
      </c>
      <c r="AF104" s="674" t="s">
        <v>126</v>
      </c>
      <c r="AG104" s="675" t="str">
        <f t="shared" si="4"/>
        <v/>
      </c>
    </row>
    <row r="105" spans="1:33" ht="36.75" customHeight="1" x14ac:dyDescent="0.15">
      <c r="A105" s="667">
        <f t="shared" si="5"/>
        <v>95</v>
      </c>
      <c r="B105" s="1272" t="str">
        <f>IF(基本情報入力シート!C148="","",基本情報入力シート!C148)</f>
        <v/>
      </c>
      <c r="C105" s="1273"/>
      <c r="D105" s="1273"/>
      <c r="E105" s="1273"/>
      <c r="F105" s="1273"/>
      <c r="G105" s="1273"/>
      <c r="H105" s="1273"/>
      <c r="I105" s="1273"/>
      <c r="J105" s="1273"/>
      <c r="K105" s="1274"/>
      <c r="L105" s="667" t="str">
        <f>IF(基本情報入力シート!M148="","",基本情報入力シート!M148)</f>
        <v/>
      </c>
      <c r="M105" s="667" t="str">
        <f>IF(基本情報入力シート!R148="","",基本情報入力シート!R148)</f>
        <v/>
      </c>
      <c r="N105" s="667" t="str">
        <f>IF(基本情報入力シート!W148="","",基本情報入力シート!W148)</f>
        <v/>
      </c>
      <c r="O105" s="667" t="str">
        <f>IF(基本情報入力シート!X148="","",基本情報入力シート!X148)</f>
        <v/>
      </c>
      <c r="P105" s="668" t="str">
        <f>IF(基本情報入力シート!Y148="","",基本情報入力シート!Y148)</f>
        <v/>
      </c>
      <c r="Q105" s="646" t="str">
        <f>IF(基本情報入力シート!Z148="","",基本情報入力シート!Z148)</f>
        <v/>
      </c>
      <c r="R105" s="669" t="str">
        <f>IF(基本情報入力シート!AA148="","",基本情報入力シート!AA148)</f>
        <v/>
      </c>
      <c r="S105" s="163"/>
      <c r="T105" s="670" t="str">
        <f>IF(P105="","",VLOOKUP(P105,【参考】数式用2!$A$3:$C$26,3,FALSE))</f>
        <v/>
      </c>
      <c r="U105" s="671" t="s">
        <v>121</v>
      </c>
      <c r="V105" s="164"/>
      <c r="W105" s="672" t="s">
        <v>122</v>
      </c>
      <c r="X105" s="164"/>
      <c r="Y105" s="671" t="s">
        <v>123</v>
      </c>
      <c r="Z105" s="164"/>
      <c r="AA105" s="671" t="s">
        <v>122</v>
      </c>
      <c r="AB105" s="164"/>
      <c r="AC105" s="671" t="s">
        <v>124</v>
      </c>
      <c r="AD105" s="311" t="s">
        <v>125</v>
      </c>
      <c r="AE105" s="673" t="str">
        <f t="shared" si="3"/>
        <v/>
      </c>
      <c r="AF105" s="674" t="s">
        <v>126</v>
      </c>
      <c r="AG105" s="675" t="str">
        <f t="shared" si="4"/>
        <v/>
      </c>
    </row>
    <row r="106" spans="1:33" ht="36.75" customHeight="1" x14ac:dyDescent="0.15">
      <c r="A106" s="667">
        <f t="shared" si="5"/>
        <v>96</v>
      </c>
      <c r="B106" s="1272" t="str">
        <f>IF(基本情報入力シート!C149="","",基本情報入力シート!C149)</f>
        <v/>
      </c>
      <c r="C106" s="1273"/>
      <c r="D106" s="1273"/>
      <c r="E106" s="1273"/>
      <c r="F106" s="1273"/>
      <c r="G106" s="1273"/>
      <c r="H106" s="1273"/>
      <c r="I106" s="1273"/>
      <c r="J106" s="1273"/>
      <c r="K106" s="1274"/>
      <c r="L106" s="667" t="str">
        <f>IF(基本情報入力シート!M149="","",基本情報入力シート!M149)</f>
        <v/>
      </c>
      <c r="M106" s="667" t="str">
        <f>IF(基本情報入力シート!R149="","",基本情報入力シート!R149)</f>
        <v/>
      </c>
      <c r="N106" s="667" t="str">
        <f>IF(基本情報入力シート!W149="","",基本情報入力シート!W149)</f>
        <v/>
      </c>
      <c r="O106" s="667" t="str">
        <f>IF(基本情報入力シート!X149="","",基本情報入力シート!X149)</f>
        <v/>
      </c>
      <c r="P106" s="668" t="str">
        <f>IF(基本情報入力シート!Y149="","",基本情報入力シート!Y149)</f>
        <v/>
      </c>
      <c r="Q106" s="646" t="str">
        <f>IF(基本情報入力シート!Z149="","",基本情報入力シート!Z149)</f>
        <v/>
      </c>
      <c r="R106" s="669" t="str">
        <f>IF(基本情報入力シート!AA149="","",基本情報入力シート!AA149)</f>
        <v/>
      </c>
      <c r="S106" s="163"/>
      <c r="T106" s="670" t="str">
        <f>IF(P106="","",VLOOKUP(P106,【参考】数式用2!$A$3:$C$26,3,FALSE))</f>
        <v/>
      </c>
      <c r="U106" s="671" t="s">
        <v>121</v>
      </c>
      <c r="V106" s="164"/>
      <c r="W106" s="672" t="s">
        <v>122</v>
      </c>
      <c r="X106" s="164"/>
      <c r="Y106" s="671" t="s">
        <v>123</v>
      </c>
      <c r="Z106" s="164"/>
      <c r="AA106" s="671" t="s">
        <v>122</v>
      </c>
      <c r="AB106" s="164"/>
      <c r="AC106" s="671" t="s">
        <v>124</v>
      </c>
      <c r="AD106" s="311" t="s">
        <v>125</v>
      </c>
      <c r="AE106" s="673" t="str">
        <f t="shared" si="3"/>
        <v/>
      </c>
      <c r="AF106" s="674" t="s">
        <v>126</v>
      </c>
      <c r="AG106" s="675" t="str">
        <f t="shared" si="4"/>
        <v/>
      </c>
    </row>
    <row r="107" spans="1:33" ht="36.75" customHeight="1" x14ac:dyDescent="0.15">
      <c r="A107" s="667">
        <f t="shared" si="5"/>
        <v>97</v>
      </c>
      <c r="B107" s="1272" t="str">
        <f>IF(基本情報入力シート!C150="","",基本情報入力シート!C150)</f>
        <v/>
      </c>
      <c r="C107" s="1273"/>
      <c r="D107" s="1273"/>
      <c r="E107" s="1273"/>
      <c r="F107" s="1273"/>
      <c r="G107" s="1273"/>
      <c r="H107" s="1273"/>
      <c r="I107" s="1273"/>
      <c r="J107" s="1273"/>
      <c r="K107" s="1274"/>
      <c r="L107" s="667" t="str">
        <f>IF(基本情報入力シート!M150="","",基本情報入力シート!M150)</f>
        <v/>
      </c>
      <c r="M107" s="667" t="str">
        <f>IF(基本情報入力シート!R150="","",基本情報入力シート!R150)</f>
        <v/>
      </c>
      <c r="N107" s="667" t="str">
        <f>IF(基本情報入力シート!W150="","",基本情報入力シート!W150)</f>
        <v/>
      </c>
      <c r="O107" s="667" t="str">
        <f>IF(基本情報入力シート!X150="","",基本情報入力シート!X150)</f>
        <v/>
      </c>
      <c r="P107" s="668" t="str">
        <f>IF(基本情報入力シート!Y150="","",基本情報入力シート!Y150)</f>
        <v/>
      </c>
      <c r="Q107" s="646" t="str">
        <f>IF(基本情報入力シート!Z150="","",基本情報入力シート!Z150)</f>
        <v/>
      </c>
      <c r="R107" s="669" t="str">
        <f>IF(基本情報入力シート!AA150="","",基本情報入力シート!AA150)</f>
        <v/>
      </c>
      <c r="S107" s="163"/>
      <c r="T107" s="670" t="str">
        <f>IF(P107="","",VLOOKUP(P107,【参考】数式用2!$A$3:$C$26,3,FALSE))</f>
        <v/>
      </c>
      <c r="U107" s="671" t="s">
        <v>121</v>
      </c>
      <c r="V107" s="164"/>
      <c r="W107" s="672" t="s">
        <v>122</v>
      </c>
      <c r="X107" s="164"/>
      <c r="Y107" s="671" t="s">
        <v>123</v>
      </c>
      <c r="Z107" s="164"/>
      <c r="AA107" s="671" t="s">
        <v>122</v>
      </c>
      <c r="AB107" s="164"/>
      <c r="AC107" s="671" t="s">
        <v>124</v>
      </c>
      <c r="AD107" s="311" t="s">
        <v>125</v>
      </c>
      <c r="AE107" s="673" t="str">
        <f t="shared" si="3"/>
        <v/>
      </c>
      <c r="AF107" s="674" t="s">
        <v>126</v>
      </c>
      <c r="AG107" s="675" t="str">
        <f t="shared" si="4"/>
        <v/>
      </c>
    </row>
    <row r="108" spans="1:33" ht="36.75" customHeight="1" x14ac:dyDescent="0.15">
      <c r="A108" s="667">
        <f t="shared" si="5"/>
        <v>98</v>
      </c>
      <c r="B108" s="1272" t="str">
        <f>IF(基本情報入力シート!C151="","",基本情報入力シート!C151)</f>
        <v/>
      </c>
      <c r="C108" s="1273"/>
      <c r="D108" s="1273"/>
      <c r="E108" s="1273"/>
      <c r="F108" s="1273"/>
      <c r="G108" s="1273"/>
      <c r="H108" s="1273"/>
      <c r="I108" s="1273"/>
      <c r="J108" s="1273"/>
      <c r="K108" s="1274"/>
      <c r="L108" s="667" t="str">
        <f>IF(基本情報入力シート!M151="","",基本情報入力シート!M151)</f>
        <v/>
      </c>
      <c r="M108" s="667" t="str">
        <f>IF(基本情報入力シート!R151="","",基本情報入力シート!R151)</f>
        <v/>
      </c>
      <c r="N108" s="667" t="str">
        <f>IF(基本情報入力シート!W151="","",基本情報入力シート!W151)</f>
        <v/>
      </c>
      <c r="O108" s="667" t="str">
        <f>IF(基本情報入力シート!X151="","",基本情報入力シート!X151)</f>
        <v/>
      </c>
      <c r="P108" s="668" t="str">
        <f>IF(基本情報入力シート!Y151="","",基本情報入力シート!Y151)</f>
        <v/>
      </c>
      <c r="Q108" s="646" t="str">
        <f>IF(基本情報入力シート!Z151="","",基本情報入力シート!Z151)</f>
        <v/>
      </c>
      <c r="R108" s="669" t="str">
        <f>IF(基本情報入力シート!AA151="","",基本情報入力シート!AA151)</f>
        <v/>
      </c>
      <c r="S108" s="163"/>
      <c r="T108" s="670" t="str">
        <f>IF(P108="","",VLOOKUP(P108,【参考】数式用2!$A$3:$C$26,3,FALSE))</f>
        <v/>
      </c>
      <c r="U108" s="671" t="s">
        <v>121</v>
      </c>
      <c r="V108" s="164"/>
      <c r="W108" s="672" t="s">
        <v>122</v>
      </c>
      <c r="X108" s="164"/>
      <c r="Y108" s="671" t="s">
        <v>123</v>
      </c>
      <c r="Z108" s="164"/>
      <c r="AA108" s="671" t="s">
        <v>122</v>
      </c>
      <c r="AB108" s="164"/>
      <c r="AC108" s="671" t="s">
        <v>124</v>
      </c>
      <c r="AD108" s="311" t="s">
        <v>125</v>
      </c>
      <c r="AE108" s="673" t="str">
        <f t="shared" si="3"/>
        <v/>
      </c>
      <c r="AF108" s="674" t="s">
        <v>126</v>
      </c>
      <c r="AG108" s="675" t="str">
        <f t="shared" si="4"/>
        <v/>
      </c>
    </row>
    <row r="109" spans="1:33" ht="36.75" customHeight="1" x14ac:dyDescent="0.15">
      <c r="A109" s="667">
        <f t="shared" si="5"/>
        <v>99</v>
      </c>
      <c r="B109" s="1272" t="str">
        <f>IF(基本情報入力シート!C152="","",基本情報入力シート!C152)</f>
        <v/>
      </c>
      <c r="C109" s="1273"/>
      <c r="D109" s="1273"/>
      <c r="E109" s="1273"/>
      <c r="F109" s="1273"/>
      <c r="G109" s="1273"/>
      <c r="H109" s="1273"/>
      <c r="I109" s="1273"/>
      <c r="J109" s="1273"/>
      <c r="K109" s="1274"/>
      <c r="L109" s="667" t="str">
        <f>IF(基本情報入力シート!M152="","",基本情報入力シート!M152)</f>
        <v/>
      </c>
      <c r="M109" s="667" t="str">
        <f>IF(基本情報入力シート!R152="","",基本情報入力シート!R152)</f>
        <v/>
      </c>
      <c r="N109" s="667" t="str">
        <f>IF(基本情報入力シート!W152="","",基本情報入力シート!W152)</f>
        <v/>
      </c>
      <c r="O109" s="667" t="str">
        <f>IF(基本情報入力シート!X152="","",基本情報入力シート!X152)</f>
        <v/>
      </c>
      <c r="P109" s="668" t="str">
        <f>IF(基本情報入力シート!Y152="","",基本情報入力シート!Y152)</f>
        <v/>
      </c>
      <c r="Q109" s="646" t="str">
        <f>IF(基本情報入力シート!Z152="","",基本情報入力シート!Z152)</f>
        <v/>
      </c>
      <c r="R109" s="669" t="str">
        <f>IF(基本情報入力シート!AA152="","",基本情報入力シート!AA152)</f>
        <v/>
      </c>
      <c r="S109" s="163"/>
      <c r="T109" s="670" t="str">
        <f>IF(P109="","",VLOOKUP(P109,【参考】数式用2!$A$3:$C$26,3,FALSE))</f>
        <v/>
      </c>
      <c r="U109" s="671" t="s">
        <v>121</v>
      </c>
      <c r="V109" s="164"/>
      <c r="W109" s="672" t="s">
        <v>122</v>
      </c>
      <c r="X109" s="164"/>
      <c r="Y109" s="671" t="s">
        <v>123</v>
      </c>
      <c r="Z109" s="164"/>
      <c r="AA109" s="671" t="s">
        <v>122</v>
      </c>
      <c r="AB109" s="164"/>
      <c r="AC109" s="671" t="s">
        <v>124</v>
      </c>
      <c r="AD109" s="311" t="s">
        <v>125</v>
      </c>
      <c r="AE109" s="673" t="str">
        <f t="shared" si="3"/>
        <v/>
      </c>
      <c r="AF109" s="674" t="s">
        <v>126</v>
      </c>
      <c r="AG109" s="675" t="str">
        <f t="shared" si="4"/>
        <v/>
      </c>
    </row>
    <row r="110" spans="1:33" ht="36.75" customHeight="1" thickBot="1" x14ac:dyDescent="0.2">
      <c r="A110" s="667">
        <f t="shared" si="5"/>
        <v>100</v>
      </c>
      <c r="B110" s="1272" t="str">
        <f>IF(基本情報入力シート!C153="","",基本情報入力シート!C153)</f>
        <v/>
      </c>
      <c r="C110" s="1273"/>
      <c r="D110" s="1273"/>
      <c r="E110" s="1273"/>
      <c r="F110" s="1273"/>
      <c r="G110" s="1273"/>
      <c r="H110" s="1273"/>
      <c r="I110" s="1273"/>
      <c r="J110" s="1273"/>
      <c r="K110" s="1274"/>
      <c r="L110" s="667" t="str">
        <f>IF(基本情報入力シート!M153="","",基本情報入力シート!M153)</f>
        <v/>
      </c>
      <c r="M110" s="667" t="str">
        <f>IF(基本情報入力シート!R153="","",基本情報入力シート!R153)</f>
        <v/>
      </c>
      <c r="N110" s="667" t="str">
        <f>IF(基本情報入力シート!W153="","",基本情報入力シート!W153)</f>
        <v/>
      </c>
      <c r="O110" s="667" t="str">
        <f>IF(基本情報入力シート!X153="","",基本情報入力シート!X153)</f>
        <v/>
      </c>
      <c r="P110" s="668" t="str">
        <f>IF(基本情報入力シート!Y153="","",基本情報入力シート!Y153)</f>
        <v/>
      </c>
      <c r="Q110" s="646" t="str">
        <f>IF(基本情報入力シート!Z153="","",基本情報入力シート!Z153)</f>
        <v/>
      </c>
      <c r="R110" s="669" t="str">
        <f>IF(基本情報入力シート!AA153="","",基本情報入力シート!AA153)</f>
        <v/>
      </c>
      <c r="S110" s="165"/>
      <c r="T110" s="676" t="str">
        <f>IF(P110="","",VLOOKUP(P110,【参考】数式用2!$A$3:$C$26,3,FALSE))</f>
        <v/>
      </c>
      <c r="U110" s="677" t="s">
        <v>121</v>
      </c>
      <c r="V110" s="166"/>
      <c r="W110" s="678" t="s">
        <v>122</v>
      </c>
      <c r="X110" s="166"/>
      <c r="Y110" s="677" t="s">
        <v>123</v>
      </c>
      <c r="Z110" s="166"/>
      <c r="AA110" s="677" t="s">
        <v>122</v>
      </c>
      <c r="AB110" s="166"/>
      <c r="AC110" s="677" t="s">
        <v>124</v>
      </c>
      <c r="AD110" s="679" t="s">
        <v>125</v>
      </c>
      <c r="AE110" s="680" t="str">
        <f t="shared" si="3"/>
        <v/>
      </c>
      <c r="AF110" s="681" t="s">
        <v>126</v>
      </c>
      <c r="AG110" s="682" t="str">
        <f t="shared" si="4"/>
        <v/>
      </c>
    </row>
  </sheetData>
  <sheetProtection sheet="1" objects="1" scenarios="1" formatCells="0" formatColumns="0" formatRows="0" sort="0" autoFilter="0"/>
  <autoFilter ref="B10:AG110" xr:uid="{00000000-0009-0000-0000-000006000000}"/>
  <mergeCells count="116">
    <mergeCell ref="AG8:AG9"/>
    <mergeCell ref="S7:AG7"/>
    <mergeCell ref="P7:P9"/>
    <mergeCell ref="Q7:Q9"/>
    <mergeCell ref="R7:R9"/>
    <mergeCell ref="T8:T9"/>
    <mergeCell ref="A3:C3"/>
    <mergeCell ref="D3:O3"/>
    <mergeCell ref="A5:N5"/>
    <mergeCell ref="A7:A9"/>
    <mergeCell ref="B7:K9"/>
    <mergeCell ref="L7:L9"/>
    <mergeCell ref="O7:O9"/>
    <mergeCell ref="M7:N8"/>
    <mergeCell ref="U8:AF9"/>
    <mergeCell ref="S8:S9"/>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2">
    <dataValidation imeMode="halfAlpha" allowBlank="1" showInputMessage="1" showErrorMessage="1" sqref="AB11:AB110 Z11:Z110 X11:X110 V11:V110 B11:B110 L11:R110" xr:uid="{00000000-0002-0000-0600-000000000000}"/>
    <dataValidation type="list" allowBlank="1" showInputMessage="1" showErrorMessage="1" sqref="S11:S110" xr:uid="{00000000-0002-0000-0600-000001000000}">
      <formula1>"新規,継続"</formula1>
    </dataValidation>
  </dataValidations>
  <pageMargins left="0.70866141732283472" right="0.70866141732283472" top="0.74803149606299213" bottom="0.74803149606299213" header="0.31496062992125984" footer="0.31496062992125984"/>
  <pageSetup paperSize="9" scale="51" fitToHeight="0" orientation="landscape" r:id="rId1"/>
  <rowBreaks count="1" manualBreakCount="1">
    <brk id="30" max="3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M28"/>
  <sheetViews>
    <sheetView zoomScale="70" zoomScaleNormal="70" zoomScaleSheetLayoutView="85" workbookViewId="0">
      <selection activeCell="Y36" sqref="Y36"/>
    </sheetView>
  </sheetViews>
  <sheetFormatPr defaultColWidth="9" defaultRowHeight="13.5" x14ac:dyDescent="0.15"/>
  <cols>
    <col min="1" max="1" width="21.75" style="1" customWidth="1"/>
    <col min="2" max="2" width="20.375" style="2" customWidth="1"/>
    <col min="3" max="7" width="6" style="2" customWidth="1"/>
    <col min="8" max="8" width="8.625" style="19" customWidth="1"/>
    <col min="9" max="9" width="8.5" style="19" customWidth="1"/>
    <col min="10" max="10" width="26.875" style="19" customWidth="1"/>
    <col min="11" max="11" width="29.5" style="19" bestFit="1" customWidth="1"/>
    <col min="12" max="12" width="65.75" style="19" customWidth="1"/>
    <col min="13" max="13" width="8.875" style="1" customWidth="1"/>
    <col min="14" max="14" width="9.125" style="1" customWidth="1"/>
    <col min="15" max="16384" width="9" style="1"/>
  </cols>
  <sheetData>
    <row r="1" spans="1:13" ht="14.25" thickBot="1" x14ac:dyDescent="0.2">
      <c r="A1" s="5" t="s">
        <v>241</v>
      </c>
      <c r="B1" s="5"/>
      <c r="C1" s="5"/>
      <c r="D1" s="5"/>
      <c r="E1" s="5"/>
      <c r="F1" s="5"/>
      <c r="G1" s="5"/>
    </row>
    <row r="2" spans="1:13" s="2" customFormat="1" ht="27.75" customHeight="1" x14ac:dyDescent="0.15">
      <c r="A2" s="1328" t="s">
        <v>20</v>
      </c>
      <c r="B2" s="1320"/>
      <c r="C2" s="1325" t="s">
        <v>62</v>
      </c>
      <c r="D2" s="1326"/>
      <c r="E2" s="1326"/>
      <c r="F2" s="1326"/>
      <c r="G2" s="1327"/>
      <c r="H2" s="1316" t="s">
        <v>165</v>
      </c>
      <c r="I2" s="1317"/>
      <c r="J2" s="1317"/>
      <c r="K2" s="1317"/>
      <c r="L2" s="1318"/>
    </row>
    <row r="3" spans="1:13" ht="39" customHeight="1" x14ac:dyDescent="0.15">
      <c r="A3" s="1329"/>
      <c r="B3" s="1330"/>
      <c r="C3" s="1332" t="s">
        <v>63</v>
      </c>
      <c r="D3" s="1334"/>
      <c r="E3" s="1334"/>
      <c r="F3" s="1334"/>
      <c r="G3" s="1333"/>
      <c r="H3" s="1332" t="s">
        <v>60</v>
      </c>
      <c r="I3" s="1333"/>
      <c r="J3" s="1319" t="s">
        <v>136</v>
      </c>
      <c r="K3" s="1320"/>
      <c r="L3" s="1321"/>
    </row>
    <row r="4" spans="1:13" ht="18" customHeight="1" x14ac:dyDescent="0.15">
      <c r="A4" s="1331"/>
      <c r="B4" s="1323"/>
      <c r="C4" s="14" t="s">
        <v>57</v>
      </c>
      <c r="D4" s="15" t="s">
        <v>58</v>
      </c>
      <c r="E4" s="15" t="s">
        <v>59</v>
      </c>
      <c r="F4" s="15"/>
      <c r="G4" s="16"/>
      <c r="H4" s="18" t="s">
        <v>22</v>
      </c>
      <c r="I4" s="17" t="s">
        <v>23</v>
      </c>
      <c r="J4" s="1322"/>
      <c r="K4" s="1323"/>
      <c r="L4" s="1324"/>
    </row>
    <row r="5" spans="1:13" ht="18" customHeight="1" x14ac:dyDescent="0.15">
      <c r="A5" s="1314" t="s">
        <v>245</v>
      </c>
      <c r="B5" s="1315" t="s">
        <v>245</v>
      </c>
      <c r="C5" s="12">
        <v>0.13700000000000001</v>
      </c>
      <c r="D5" s="6">
        <v>0.1</v>
      </c>
      <c r="E5" s="10">
        <v>5.5E-2</v>
      </c>
      <c r="F5" s="3">
        <v>0</v>
      </c>
      <c r="G5" s="3">
        <v>0</v>
      </c>
      <c r="H5" s="12">
        <v>6.3E-2</v>
      </c>
      <c r="I5" s="7">
        <v>4.2000000000000003E-2</v>
      </c>
      <c r="J5" s="10" t="s">
        <v>168</v>
      </c>
      <c r="K5" s="20" t="s">
        <v>169</v>
      </c>
      <c r="L5" s="7" t="s">
        <v>135</v>
      </c>
      <c r="M5" s="1" t="s">
        <v>138</v>
      </c>
    </row>
    <row r="6" spans="1:13" ht="18" customHeight="1" x14ac:dyDescent="0.15">
      <c r="A6" s="1314" t="s">
        <v>16</v>
      </c>
      <c r="B6" s="1315" t="s">
        <v>16</v>
      </c>
      <c r="C6" s="12">
        <v>0.13700000000000001</v>
      </c>
      <c r="D6" s="6">
        <v>0.1</v>
      </c>
      <c r="E6" s="10">
        <v>5.5E-2</v>
      </c>
      <c r="F6" s="3">
        <v>0</v>
      </c>
      <c r="G6" s="3">
        <v>0</v>
      </c>
      <c r="H6" s="12">
        <v>6.3E-2</v>
      </c>
      <c r="I6" s="7">
        <v>4.2000000000000003E-2</v>
      </c>
      <c r="J6" s="10" t="s">
        <v>167</v>
      </c>
      <c r="K6" s="20" t="s">
        <v>166</v>
      </c>
      <c r="L6" s="7" t="s">
        <v>137</v>
      </c>
      <c r="M6" s="2" t="s">
        <v>138</v>
      </c>
    </row>
    <row r="7" spans="1:13" ht="18" customHeight="1" x14ac:dyDescent="0.15">
      <c r="A7" s="1314" t="s">
        <v>246</v>
      </c>
      <c r="B7" s="1315" t="s">
        <v>246</v>
      </c>
      <c r="C7" s="12">
        <v>0.13700000000000001</v>
      </c>
      <c r="D7" s="6">
        <v>0.1</v>
      </c>
      <c r="E7" s="10">
        <v>5.5E-2</v>
      </c>
      <c r="F7" s="3">
        <v>0</v>
      </c>
      <c r="G7" s="3">
        <v>0</v>
      </c>
      <c r="H7" s="12">
        <v>6.3E-2</v>
      </c>
      <c r="I7" s="7">
        <v>4.2000000000000003E-2</v>
      </c>
      <c r="J7" s="10" t="s">
        <v>167</v>
      </c>
      <c r="K7" s="20" t="s">
        <v>166</v>
      </c>
      <c r="L7" s="7" t="s">
        <v>137</v>
      </c>
      <c r="M7" s="2" t="s">
        <v>138</v>
      </c>
    </row>
    <row r="8" spans="1:13" ht="18" customHeight="1" x14ac:dyDescent="0.15">
      <c r="A8" s="1314" t="s">
        <v>265</v>
      </c>
      <c r="B8" s="1315" t="s">
        <v>265</v>
      </c>
      <c r="C8" s="12">
        <v>5.8000000000000003E-2</v>
      </c>
      <c r="D8" s="6">
        <v>4.2000000000000003E-2</v>
      </c>
      <c r="E8" s="10">
        <v>2.3E-2</v>
      </c>
      <c r="F8" s="3">
        <v>0</v>
      </c>
      <c r="G8" s="3">
        <v>0</v>
      </c>
      <c r="H8" s="12">
        <v>2.1000000000000001E-2</v>
      </c>
      <c r="I8" s="7">
        <v>1.4999999999999999E-2</v>
      </c>
      <c r="J8" s="10" t="s">
        <v>167</v>
      </c>
      <c r="K8" s="20" t="s">
        <v>166</v>
      </c>
      <c r="L8" s="7" t="s">
        <v>137</v>
      </c>
      <c r="M8" s="2" t="s">
        <v>138</v>
      </c>
    </row>
    <row r="9" spans="1:13" ht="18" customHeight="1" x14ac:dyDescent="0.15">
      <c r="A9" s="1314" t="s">
        <v>248</v>
      </c>
      <c r="B9" s="1315" t="s">
        <v>248</v>
      </c>
      <c r="C9" s="12">
        <v>5.8999999999999997E-2</v>
      </c>
      <c r="D9" s="6">
        <v>4.2999999999999997E-2</v>
      </c>
      <c r="E9" s="10">
        <v>2.3E-2</v>
      </c>
      <c r="F9" s="3">
        <v>0</v>
      </c>
      <c r="G9" s="3">
        <v>0</v>
      </c>
      <c r="H9" s="12">
        <v>1.2E-2</v>
      </c>
      <c r="I9" s="7">
        <v>0.01</v>
      </c>
      <c r="J9" s="10" t="s">
        <v>167</v>
      </c>
      <c r="K9" s="20" t="s">
        <v>166</v>
      </c>
      <c r="L9" s="7" t="s">
        <v>137</v>
      </c>
      <c r="M9" s="2" t="s">
        <v>138</v>
      </c>
    </row>
    <row r="10" spans="1:13" ht="18" customHeight="1" x14ac:dyDescent="0.15">
      <c r="A10" s="1314" t="s">
        <v>17</v>
      </c>
      <c r="B10" s="1315" t="s">
        <v>17</v>
      </c>
      <c r="C10" s="12">
        <v>5.8999999999999997E-2</v>
      </c>
      <c r="D10" s="6">
        <v>4.2999999999999997E-2</v>
      </c>
      <c r="E10" s="10">
        <v>2.3E-2</v>
      </c>
      <c r="F10" s="3">
        <v>0</v>
      </c>
      <c r="G10" s="3">
        <v>0</v>
      </c>
      <c r="H10" s="12">
        <v>1.2E-2</v>
      </c>
      <c r="I10" s="7">
        <v>0.01</v>
      </c>
      <c r="J10" s="10" t="s">
        <v>167</v>
      </c>
      <c r="K10" s="20" t="s">
        <v>166</v>
      </c>
      <c r="L10" s="7" t="s">
        <v>170</v>
      </c>
      <c r="M10" s="2" t="s">
        <v>138</v>
      </c>
    </row>
    <row r="11" spans="1:13" ht="18" customHeight="1" x14ac:dyDescent="0.15">
      <c r="A11" s="1314" t="s">
        <v>249</v>
      </c>
      <c r="B11" s="1315" t="s">
        <v>249</v>
      </c>
      <c r="C11" s="12">
        <v>4.7E-2</v>
      </c>
      <c r="D11" s="6">
        <v>3.4000000000000002E-2</v>
      </c>
      <c r="E11" s="10">
        <v>1.9E-2</v>
      </c>
      <c r="F11" s="3">
        <v>0</v>
      </c>
      <c r="G11" s="3">
        <v>0</v>
      </c>
      <c r="H11" s="12">
        <v>0.02</v>
      </c>
      <c r="I11" s="7">
        <v>1.7000000000000001E-2</v>
      </c>
      <c r="J11" s="10" t="s">
        <v>167</v>
      </c>
      <c r="K11" s="20" t="s">
        <v>166</v>
      </c>
      <c r="L11" s="7" t="s">
        <v>137</v>
      </c>
      <c r="M11" s="2" t="s">
        <v>138</v>
      </c>
    </row>
    <row r="12" spans="1:13" ht="18" customHeight="1" x14ac:dyDescent="0.15">
      <c r="A12" s="1314" t="s">
        <v>250</v>
      </c>
      <c r="B12" s="1315" t="s">
        <v>250</v>
      </c>
      <c r="C12" s="12">
        <v>8.2000000000000003E-2</v>
      </c>
      <c r="D12" s="6">
        <v>0.06</v>
      </c>
      <c r="E12" s="10">
        <v>3.3000000000000002E-2</v>
      </c>
      <c r="F12" s="3">
        <v>0</v>
      </c>
      <c r="G12" s="3">
        <v>0</v>
      </c>
      <c r="H12" s="12">
        <v>1.7999999999999999E-2</v>
      </c>
      <c r="I12" s="7">
        <v>1.2E-2</v>
      </c>
      <c r="J12" s="10" t="s">
        <v>167</v>
      </c>
      <c r="K12" s="20" t="s">
        <v>166</v>
      </c>
      <c r="L12" s="7" t="s">
        <v>171</v>
      </c>
      <c r="M12" s="2" t="s">
        <v>138</v>
      </c>
    </row>
    <row r="13" spans="1:13" ht="18" customHeight="1" x14ac:dyDescent="0.15">
      <c r="A13" s="1314" t="s">
        <v>18</v>
      </c>
      <c r="B13" s="1315" t="s">
        <v>18</v>
      </c>
      <c r="C13" s="12">
        <v>8.2000000000000003E-2</v>
      </c>
      <c r="D13" s="6">
        <v>0.06</v>
      </c>
      <c r="E13" s="10">
        <v>3.3000000000000002E-2</v>
      </c>
      <c r="F13" s="3">
        <v>0</v>
      </c>
      <c r="G13" s="3">
        <v>0</v>
      </c>
      <c r="H13" s="12">
        <v>1.7999999999999999E-2</v>
      </c>
      <c r="I13" s="7">
        <v>1.2E-2</v>
      </c>
      <c r="J13" s="10" t="s">
        <v>167</v>
      </c>
      <c r="K13" s="20" t="s">
        <v>166</v>
      </c>
      <c r="L13" s="7" t="s">
        <v>171</v>
      </c>
      <c r="M13" s="2" t="s">
        <v>138</v>
      </c>
    </row>
    <row r="14" spans="1:13" ht="18" customHeight="1" x14ac:dyDescent="0.15">
      <c r="A14" s="1314" t="s">
        <v>251</v>
      </c>
      <c r="B14" s="1315" t="s">
        <v>251</v>
      </c>
      <c r="C14" s="12">
        <v>0.104</v>
      </c>
      <c r="D14" s="6">
        <v>7.5999999999999998E-2</v>
      </c>
      <c r="E14" s="10">
        <v>4.2000000000000003E-2</v>
      </c>
      <c r="F14" s="3">
        <v>0</v>
      </c>
      <c r="G14" s="3">
        <v>0</v>
      </c>
      <c r="H14" s="12">
        <v>3.1E-2</v>
      </c>
      <c r="I14" s="7">
        <v>2.4E-2</v>
      </c>
      <c r="J14" s="10" t="s">
        <v>167</v>
      </c>
      <c r="K14" s="20" t="s">
        <v>166</v>
      </c>
      <c r="L14" s="7" t="s">
        <v>137</v>
      </c>
      <c r="M14" s="2" t="s">
        <v>138</v>
      </c>
    </row>
    <row r="15" spans="1:13" ht="18" customHeight="1" x14ac:dyDescent="0.15">
      <c r="A15" s="1314" t="s">
        <v>252</v>
      </c>
      <c r="B15" s="1315" t="s">
        <v>252</v>
      </c>
      <c r="C15" s="12">
        <v>0.10199999999999999</v>
      </c>
      <c r="D15" s="6">
        <v>7.3999999999999996E-2</v>
      </c>
      <c r="E15" s="10">
        <v>4.1000000000000002E-2</v>
      </c>
      <c r="F15" s="3">
        <v>0</v>
      </c>
      <c r="G15" s="3">
        <v>0</v>
      </c>
      <c r="H15" s="12">
        <v>1.4999999999999999E-2</v>
      </c>
      <c r="I15" s="7">
        <v>1.2E-2</v>
      </c>
      <c r="J15" s="10" t="s">
        <v>167</v>
      </c>
      <c r="K15" s="20" t="s">
        <v>166</v>
      </c>
      <c r="L15" s="7" t="s">
        <v>137</v>
      </c>
      <c r="M15" s="2" t="s">
        <v>138</v>
      </c>
    </row>
    <row r="16" spans="1:13" ht="18" customHeight="1" x14ac:dyDescent="0.15">
      <c r="A16" s="1314" t="s">
        <v>266</v>
      </c>
      <c r="B16" s="1315" t="s">
        <v>266</v>
      </c>
      <c r="C16" s="12">
        <v>0.10199999999999999</v>
      </c>
      <c r="D16" s="6">
        <v>7.3999999999999996E-2</v>
      </c>
      <c r="E16" s="10">
        <v>4.1000000000000002E-2</v>
      </c>
      <c r="F16" s="3">
        <v>0</v>
      </c>
      <c r="G16" s="3">
        <v>0</v>
      </c>
      <c r="H16" s="12">
        <v>1.4999999999999999E-2</v>
      </c>
      <c r="I16" s="7">
        <v>1.2E-2</v>
      </c>
      <c r="J16" s="10" t="s">
        <v>167</v>
      </c>
      <c r="K16" s="20" t="s">
        <v>166</v>
      </c>
      <c r="L16" s="7" t="s">
        <v>137</v>
      </c>
      <c r="M16" s="2" t="s">
        <v>138</v>
      </c>
    </row>
    <row r="17" spans="1:13" ht="18" customHeight="1" x14ac:dyDescent="0.15">
      <c r="A17" s="1314" t="s">
        <v>254</v>
      </c>
      <c r="B17" s="1315" t="s">
        <v>254</v>
      </c>
      <c r="C17" s="12">
        <v>0.111</v>
      </c>
      <c r="D17" s="6">
        <v>8.1000000000000003E-2</v>
      </c>
      <c r="E17" s="10">
        <v>4.4999999999999998E-2</v>
      </c>
      <c r="F17" s="3">
        <v>0</v>
      </c>
      <c r="G17" s="3">
        <v>0</v>
      </c>
      <c r="H17" s="12">
        <v>3.1E-2</v>
      </c>
      <c r="I17" s="7">
        <v>2.3E-2</v>
      </c>
      <c r="J17" s="10" t="s">
        <v>167</v>
      </c>
      <c r="K17" s="20" t="s">
        <v>166</v>
      </c>
      <c r="L17" s="7" t="s">
        <v>137</v>
      </c>
      <c r="M17" s="2" t="s">
        <v>138</v>
      </c>
    </row>
    <row r="18" spans="1:13" ht="18" customHeight="1" x14ac:dyDescent="0.15">
      <c r="A18" s="1314" t="s">
        <v>267</v>
      </c>
      <c r="B18" s="1315" t="s">
        <v>267</v>
      </c>
      <c r="C18" s="12">
        <v>8.3000000000000004E-2</v>
      </c>
      <c r="D18" s="6">
        <v>0.06</v>
      </c>
      <c r="E18" s="10">
        <v>3.3000000000000002E-2</v>
      </c>
      <c r="F18" s="3">
        <v>0</v>
      </c>
      <c r="G18" s="3">
        <v>0</v>
      </c>
      <c r="H18" s="12">
        <v>2.7E-2</v>
      </c>
      <c r="I18" s="7">
        <v>2.3E-2</v>
      </c>
      <c r="J18" s="10" t="s">
        <v>167</v>
      </c>
      <c r="K18" s="20" t="s">
        <v>166</v>
      </c>
      <c r="L18" s="7" t="s">
        <v>172</v>
      </c>
      <c r="M18" s="2" t="s">
        <v>138</v>
      </c>
    </row>
    <row r="19" spans="1:13" ht="18" customHeight="1" x14ac:dyDescent="0.15">
      <c r="A19" s="1314" t="s">
        <v>19</v>
      </c>
      <c r="B19" s="1315" t="s">
        <v>19</v>
      </c>
      <c r="C19" s="12">
        <v>8.3000000000000004E-2</v>
      </c>
      <c r="D19" s="6">
        <v>0.06</v>
      </c>
      <c r="E19" s="10">
        <v>3.3000000000000002E-2</v>
      </c>
      <c r="F19" s="3">
        <v>0</v>
      </c>
      <c r="G19" s="3">
        <v>0</v>
      </c>
      <c r="H19" s="12">
        <v>2.7E-2</v>
      </c>
      <c r="I19" s="7">
        <v>2.3E-2</v>
      </c>
      <c r="J19" s="10" t="s">
        <v>167</v>
      </c>
      <c r="K19" s="20" t="s">
        <v>166</v>
      </c>
      <c r="L19" s="7" t="s">
        <v>172</v>
      </c>
      <c r="M19" s="2" t="s">
        <v>138</v>
      </c>
    </row>
    <row r="20" spans="1:13" x14ac:dyDescent="0.15">
      <c r="A20" s="1314" t="s">
        <v>256</v>
      </c>
      <c r="B20" s="1315" t="s">
        <v>256</v>
      </c>
      <c r="C20" s="12">
        <v>8.3000000000000004E-2</v>
      </c>
      <c r="D20" s="6">
        <v>0.06</v>
      </c>
      <c r="E20" s="10">
        <v>3.3000000000000002E-2</v>
      </c>
      <c r="F20" s="3">
        <v>0</v>
      </c>
      <c r="G20" s="3">
        <v>0</v>
      </c>
      <c r="H20" s="12">
        <v>2.7E-2</v>
      </c>
      <c r="I20" s="7">
        <v>2.3E-2</v>
      </c>
      <c r="J20" s="10" t="s">
        <v>167</v>
      </c>
      <c r="K20" s="20" t="s">
        <v>166</v>
      </c>
      <c r="L20" s="7" t="s">
        <v>208</v>
      </c>
      <c r="M20" s="2" t="s">
        <v>138</v>
      </c>
    </row>
    <row r="21" spans="1:13" ht="18" customHeight="1" x14ac:dyDescent="0.15">
      <c r="A21" s="1314" t="s">
        <v>268</v>
      </c>
      <c r="B21" s="1315" t="s">
        <v>268</v>
      </c>
      <c r="C21" s="12">
        <v>3.9E-2</v>
      </c>
      <c r="D21" s="6">
        <v>2.9000000000000001E-2</v>
      </c>
      <c r="E21" s="10">
        <v>1.6E-2</v>
      </c>
      <c r="F21" s="3">
        <v>0</v>
      </c>
      <c r="G21" s="3">
        <v>0</v>
      </c>
      <c r="H21" s="12">
        <v>2.1000000000000001E-2</v>
      </c>
      <c r="I21" s="7">
        <v>1.7000000000000001E-2</v>
      </c>
      <c r="J21" s="10" t="s">
        <v>167</v>
      </c>
      <c r="K21" s="20" t="s">
        <v>166</v>
      </c>
      <c r="L21" s="7" t="s">
        <v>137</v>
      </c>
      <c r="M21" s="2" t="s">
        <v>138</v>
      </c>
    </row>
    <row r="22" spans="1:13" x14ac:dyDescent="0.15">
      <c r="A22" s="1314" t="s">
        <v>258</v>
      </c>
      <c r="B22" s="1315" t="s">
        <v>258</v>
      </c>
      <c r="C22" s="12">
        <v>3.9E-2</v>
      </c>
      <c r="D22" s="6">
        <v>2.9000000000000001E-2</v>
      </c>
      <c r="E22" s="10">
        <v>1.6E-2</v>
      </c>
      <c r="F22" s="3">
        <v>0</v>
      </c>
      <c r="G22" s="3">
        <v>0</v>
      </c>
      <c r="H22" s="12">
        <v>2.1000000000000001E-2</v>
      </c>
      <c r="I22" s="7">
        <v>1.7000000000000001E-2</v>
      </c>
      <c r="J22" s="10" t="s">
        <v>167</v>
      </c>
      <c r="K22" s="20" t="s">
        <v>166</v>
      </c>
      <c r="L22" s="7" t="s">
        <v>207</v>
      </c>
      <c r="M22" s="2" t="s">
        <v>138</v>
      </c>
    </row>
    <row r="23" spans="1:13" ht="18" customHeight="1" x14ac:dyDescent="0.15">
      <c r="A23" s="1314" t="s">
        <v>269</v>
      </c>
      <c r="B23" s="1315" t="s">
        <v>269</v>
      </c>
      <c r="C23" s="12">
        <v>2.5999999999999999E-2</v>
      </c>
      <c r="D23" s="6">
        <v>1.9E-2</v>
      </c>
      <c r="E23" s="10">
        <v>0.01</v>
      </c>
      <c r="F23" s="3">
        <v>0</v>
      </c>
      <c r="G23" s="3">
        <v>0</v>
      </c>
      <c r="H23" s="12">
        <v>1.4999999999999999E-2</v>
      </c>
      <c r="I23" s="7">
        <v>1.0999999999999999E-2</v>
      </c>
      <c r="J23" s="10" t="s">
        <v>167</v>
      </c>
      <c r="K23" s="20" t="s">
        <v>166</v>
      </c>
      <c r="L23" s="7" t="s">
        <v>137</v>
      </c>
      <c r="M23" s="2" t="s">
        <v>138</v>
      </c>
    </row>
    <row r="24" spans="1:13" x14ac:dyDescent="0.15">
      <c r="A24" s="1314" t="s">
        <v>260</v>
      </c>
      <c r="B24" s="1315" t="s">
        <v>260</v>
      </c>
      <c r="C24" s="12">
        <v>2.5999999999999999E-2</v>
      </c>
      <c r="D24" s="6">
        <v>1.9E-2</v>
      </c>
      <c r="E24" s="10">
        <v>0.01</v>
      </c>
      <c r="F24" s="3">
        <v>0</v>
      </c>
      <c r="G24" s="3">
        <v>0</v>
      </c>
      <c r="H24" s="12">
        <v>1.4999999999999999E-2</v>
      </c>
      <c r="I24" s="7">
        <v>1.0999999999999999E-2</v>
      </c>
      <c r="J24" s="10" t="s">
        <v>167</v>
      </c>
      <c r="K24" s="20" t="s">
        <v>166</v>
      </c>
      <c r="L24" s="7" t="s">
        <v>207</v>
      </c>
      <c r="M24" s="2" t="s">
        <v>138</v>
      </c>
    </row>
    <row r="25" spans="1:13" ht="18" customHeight="1" x14ac:dyDescent="0.15">
      <c r="A25" s="1314" t="s">
        <v>270</v>
      </c>
      <c r="B25" s="1315" t="s">
        <v>270</v>
      </c>
      <c r="C25" s="12">
        <v>2.5999999999999999E-2</v>
      </c>
      <c r="D25" s="6">
        <v>1.9E-2</v>
      </c>
      <c r="E25" s="10">
        <v>0.01</v>
      </c>
      <c r="F25" s="3">
        <v>0</v>
      </c>
      <c r="G25" s="3">
        <v>0</v>
      </c>
      <c r="H25" s="12">
        <v>1.4999999999999999E-2</v>
      </c>
      <c r="I25" s="7">
        <v>1.0999999999999999E-2</v>
      </c>
      <c r="J25" s="10" t="s">
        <v>167</v>
      </c>
      <c r="K25" s="20" t="s">
        <v>166</v>
      </c>
      <c r="L25" s="7" t="s">
        <v>137</v>
      </c>
      <c r="M25" s="2" t="s">
        <v>138</v>
      </c>
    </row>
    <row r="26" spans="1:13" s="2" customFormat="1" ht="14.25" thickBot="1" x14ac:dyDescent="0.2">
      <c r="A26" s="1310" t="s">
        <v>271</v>
      </c>
      <c r="B26" s="1311" t="s">
        <v>271</v>
      </c>
      <c r="C26" s="13">
        <v>2.5999999999999999E-2</v>
      </c>
      <c r="D26" s="8">
        <v>1.9E-2</v>
      </c>
      <c r="E26" s="11">
        <v>0.01</v>
      </c>
      <c r="F26" s="3">
        <v>0</v>
      </c>
      <c r="G26" s="3">
        <v>0</v>
      </c>
      <c r="H26" s="13">
        <v>1.4999999999999999E-2</v>
      </c>
      <c r="I26" s="9">
        <v>1.0999999999999999E-2</v>
      </c>
      <c r="J26" s="11" t="s">
        <v>167</v>
      </c>
      <c r="K26" s="21" t="s">
        <v>166</v>
      </c>
      <c r="L26" s="9" t="s">
        <v>208</v>
      </c>
      <c r="M26" s="2" t="s">
        <v>138</v>
      </c>
    </row>
    <row r="27" spans="1:13" s="2" customFormat="1" x14ac:dyDescent="0.15">
      <c r="A27" s="1312" t="s">
        <v>272</v>
      </c>
      <c r="B27" s="1313" t="s">
        <v>272</v>
      </c>
      <c r="C27" s="22">
        <v>0.13700000000000001</v>
      </c>
      <c r="D27" s="23">
        <v>0.1</v>
      </c>
      <c r="E27" s="24">
        <v>5.5E-2</v>
      </c>
      <c r="F27" s="25">
        <v>0</v>
      </c>
      <c r="G27" s="25">
        <v>0</v>
      </c>
      <c r="H27" s="22">
        <v>6.3E-2</v>
      </c>
      <c r="I27" s="26">
        <v>4.2000000000000003E-2</v>
      </c>
      <c r="J27" s="27" t="s">
        <v>204</v>
      </c>
      <c r="K27" s="28" t="s">
        <v>205</v>
      </c>
      <c r="L27" s="29" t="s">
        <v>206</v>
      </c>
      <c r="M27" s="2" t="s">
        <v>138</v>
      </c>
    </row>
    <row r="28" spans="1:13" ht="18" customHeight="1" thickBot="1" x14ac:dyDescent="0.2">
      <c r="A28" s="1310" t="s">
        <v>273</v>
      </c>
      <c r="B28" s="1311" t="s">
        <v>273</v>
      </c>
      <c r="C28" s="13">
        <v>5.8999999999999997E-2</v>
      </c>
      <c r="D28" s="8">
        <v>4.2999999999999997E-2</v>
      </c>
      <c r="E28" s="11">
        <v>2.3E-2</v>
      </c>
      <c r="F28" s="4">
        <v>0</v>
      </c>
      <c r="G28" s="4">
        <v>0</v>
      </c>
      <c r="H28" s="13">
        <v>1.2E-2</v>
      </c>
      <c r="I28" s="9">
        <v>0.01</v>
      </c>
      <c r="J28" s="30" t="s">
        <v>209</v>
      </c>
      <c r="K28" s="31" t="s">
        <v>211</v>
      </c>
      <c r="L28" s="32" t="s">
        <v>210</v>
      </c>
      <c r="M28" s="2" t="s">
        <v>138</v>
      </c>
    </row>
  </sheetData>
  <mergeCells count="3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20:B20"/>
    <mergeCell ref="A21:B21"/>
    <mergeCell ref="A22:B22"/>
    <mergeCell ref="A23:B23"/>
    <mergeCell ref="A5:B5"/>
    <mergeCell ref="A6:B6"/>
    <mergeCell ref="A7:B7"/>
    <mergeCell ref="A8:B8"/>
    <mergeCell ref="A9:B9"/>
    <mergeCell ref="A26:B26"/>
    <mergeCell ref="A27:B27"/>
    <mergeCell ref="A28:B28"/>
    <mergeCell ref="A24:B24"/>
    <mergeCell ref="A25:B25"/>
  </mergeCells>
  <phoneticPr fontId="8"/>
  <pageMargins left="0.70866141732283472" right="0.70866141732283472" top="0.74803149606299213" bottom="0.74803149606299213" header="0.31496062992125984" footer="0.31496062992125984"/>
  <pageSetup paperSize="9" scale="98" fitToHeight="0" orientation="portrait"/>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6"/>
  <sheetViews>
    <sheetView zoomScaleNormal="100" zoomScaleSheetLayoutView="85" workbookViewId="0">
      <selection activeCell="O35" sqref="O35:O36"/>
    </sheetView>
  </sheetViews>
  <sheetFormatPr defaultColWidth="9" defaultRowHeight="13.5" x14ac:dyDescent="0.15"/>
  <cols>
    <col min="1" max="1" width="21.75" style="2" customWidth="1"/>
    <col min="2" max="2" width="20.375" style="2" customWidth="1"/>
    <col min="3" max="3" width="29.75" style="2" customWidth="1"/>
    <col min="4" max="16384" width="9" style="2"/>
  </cols>
  <sheetData>
    <row r="1" spans="1:7" ht="14.25" thickBot="1" x14ac:dyDescent="0.2">
      <c r="A1" s="5" t="s">
        <v>242</v>
      </c>
      <c r="B1" s="5"/>
      <c r="C1" s="5"/>
    </row>
    <row r="2" spans="1:7" ht="27.75" customHeight="1" x14ac:dyDescent="0.15">
      <c r="A2" s="1328" t="s">
        <v>20</v>
      </c>
      <c r="B2" s="1320"/>
      <c r="C2" s="42" t="s">
        <v>217</v>
      </c>
      <c r="E2" s="1325" t="s">
        <v>62</v>
      </c>
      <c r="F2" s="1326"/>
      <c r="G2" s="1326"/>
    </row>
    <row r="3" spans="1:7" ht="18" customHeight="1" x14ac:dyDescent="0.15">
      <c r="A3" s="35" t="s">
        <v>245</v>
      </c>
      <c r="B3" s="36"/>
      <c r="C3" s="43">
        <v>2.4E-2</v>
      </c>
      <c r="E3" s="1332" t="s">
        <v>214</v>
      </c>
      <c r="F3" s="1334"/>
      <c r="G3" s="1334"/>
    </row>
    <row r="4" spans="1:7" ht="18" customHeight="1" x14ac:dyDescent="0.15">
      <c r="A4" s="37" t="s">
        <v>16</v>
      </c>
      <c r="B4" s="36"/>
      <c r="C4" s="43">
        <v>2.4E-2</v>
      </c>
      <c r="E4" s="33" t="s">
        <v>57</v>
      </c>
      <c r="F4" s="34" t="s">
        <v>58</v>
      </c>
      <c r="G4" s="34" t="s">
        <v>59</v>
      </c>
    </row>
    <row r="5" spans="1:7" ht="18" customHeight="1" x14ac:dyDescent="0.15">
      <c r="A5" s="37" t="s">
        <v>246</v>
      </c>
      <c r="B5" s="36"/>
      <c r="C5" s="43">
        <v>2.4E-2</v>
      </c>
    </row>
    <row r="6" spans="1:7" ht="18" customHeight="1" x14ac:dyDescent="0.15">
      <c r="A6" s="37" t="s">
        <v>247</v>
      </c>
      <c r="B6" s="36"/>
      <c r="C6" s="43">
        <v>1.0999999999999999E-2</v>
      </c>
    </row>
    <row r="7" spans="1:7" ht="18" customHeight="1" x14ac:dyDescent="0.15">
      <c r="A7" s="37" t="s">
        <v>248</v>
      </c>
      <c r="B7" s="36"/>
      <c r="C7" s="43">
        <v>1.0999999999999999E-2</v>
      </c>
    </row>
    <row r="8" spans="1:7" ht="18" customHeight="1" x14ac:dyDescent="0.15">
      <c r="A8" s="37" t="s">
        <v>17</v>
      </c>
      <c r="B8" s="36"/>
      <c r="C8" s="43">
        <v>1.0999999999999999E-2</v>
      </c>
    </row>
    <row r="9" spans="1:7" ht="18" customHeight="1" x14ac:dyDescent="0.15">
      <c r="A9" s="37" t="s">
        <v>249</v>
      </c>
      <c r="B9" s="36"/>
      <c r="C9" s="43">
        <v>0.01</v>
      </c>
    </row>
    <row r="10" spans="1:7" ht="18" customHeight="1" x14ac:dyDescent="0.15">
      <c r="A10" s="37" t="s">
        <v>250</v>
      </c>
      <c r="B10" s="36"/>
      <c r="C10" s="43">
        <v>1.4999999999999999E-2</v>
      </c>
    </row>
    <row r="11" spans="1:7" ht="18" customHeight="1" x14ac:dyDescent="0.15">
      <c r="A11" s="37" t="s">
        <v>18</v>
      </c>
      <c r="B11" s="36"/>
      <c r="C11" s="43">
        <v>1.4999999999999999E-2</v>
      </c>
    </row>
    <row r="12" spans="1:7" ht="18" customHeight="1" x14ac:dyDescent="0.15">
      <c r="A12" s="37" t="s">
        <v>251</v>
      </c>
      <c r="B12" s="36"/>
      <c r="C12" s="43">
        <v>2.3E-2</v>
      </c>
    </row>
    <row r="13" spans="1:7" ht="18" customHeight="1" x14ac:dyDescent="0.15">
      <c r="A13" s="37" t="s">
        <v>252</v>
      </c>
      <c r="B13" s="36"/>
      <c r="C13" s="43">
        <v>1.7000000000000001E-2</v>
      </c>
    </row>
    <row r="14" spans="1:7" ht="18" customHeight="1" x14ac:dyDescent="0.15">
      <c r="A14" s="37" t="s">
        <v>253</v>
      </c>
      <c r="B14" s="36"/>
      <c r="C14" s="43">
        <v>1.7000000000000001E-2</v>
      </c>
    </row>
    <row r="15" spans="1:7" ht="18" customHeight="1" x14ac:dyDescent="0.15">
      <c r="A15" s="37" t="s">
        <v>254</v>
      </c>
      <c r="B15" s="36"/>
      <c r="C15" s="43">
        <v>2.3E-2</v>
      </c>
    </row>
    <row r="16" spans="1:7" ht="18" customHeight="1" x14ac:dyDescent="0.15">
      <c r="A16" s="37" t="s">
        <v>255</v>
      </c>
      <c r="B16" s="36"/>
      <c r="C16" s="43">
        <v>1.6E-2</v>
      </c>
    </row>
    <row r="17" spans="1:3" ht="18" customHeight="1" x14ac:dyDescent="0.15">
      <c r="A17" s="37" t="s">
        <v>19</v>
      </c>
      <c r="B17" s="36"/>
      <c r="C17" s="43">
        <v>1.6E-2</v>
      </c>
    </row>
    <row r="18" spans="1:3" ht="18" customHeight="1" x14ac:dyDescent="0.15">
      <c r="A18" s="37" t="s">
        <v>256</v>
      </c>
      <c r="B18" s="36"/>
      <c r="C18" s="43">
        <v>1.6E-2</v>
      </c>
    </row>
    <row r="19" spans="1:3" ht="18" customHeight="1" x14ac:dyDescent="0.15">
      <c r="A19" s="37" t="s">
        <v>257</v>
      </c>
      <c r="B19" s="36"/>
      <c r="C19" s="43">
        <v>8.0000000000000002E-3</v>
      </c>
    </row>
    <row r="20" spans="1:3" ht="18" customHeight="1" x14ac:dyDescent="0.15">
      <c r="A20" s="37" t="s">
        <v>258</v>
      </c>
      <c r="B20" s="36"/>
      <c r="C20" s="43">
        <v>8.0000000000000002E-3</v>
      </c>
    </row>
    <row r="21" spans="1:3" ht="18" customHeight="1" x14ac:dyDescent="0.15">
      <c r="A21" s="37" t="s">
        <v>259</v>
      </c>
      <c r="B21" s="36"/>
      <c r="C21" s="43">
        <v>5.0000000000000001E-3</v>
      </c>
    </row>
    <row r="22" spans="1:3" ht="18" customHeight="1" x14ac:dyDescent="0.15">
      <c r="A22" s="37" t="s">
        <v>260</v>
      </c>
      <c r="B22" s="36"/>
      <c r="C22" s="43">
        <v>5.0000000000000001E-3</v>
      </c>
    </row>
    <row r="23" spans="1:3" ht="18" customHeight="1" x14ac:dyDescent="0.15">
      <c r="A23" s="37" t="s">
        <v>261</v>
      </c>
      <c r="B23" s="36"/>
      <c r="C23" s="43">
        <v>5.0000000000000001E-3</v>
      </c>
    </row>
    <row r="24" spans="1:3" ht="18" customHeight="1" thickBot="1" x14ac:dyDescent="0.2">
      <c r="A24" s="38" t="s">
        <v>262</v>
      </c>
      <c r="B24" s="39"/>
      <c r="C24" s="43">
        <v>5.0000000000000001E-3</v>
      </c>
    </row>
    <row r="25" spans="1:3" ht="18" customHeight="1" x14ac:dyDescent="0.15">
      <c r="A25" s="40" t="s">
        <v>263</v>
      </c>
      <c r="B25" s="41"/>
      <c r="C25" s="44">
        <v>2.4E-2</v>
      </c>
    </row>
    <row r="26" spans="1:3" ht="18" customHeight="1" thickBot="1" x14ac:dyDescent="0.2">
      <c r="A26" s="38" t="s">
        <v>264</v>
      </c>
      <c r="B26" s="39"/>
      <c r="C26" s="45">
        <v>1.0999999999999999E-2</v>
      </c>
    </row>
    <row r="27" spans="1:3" ht="18" customHeight="1" x14ac:dyDescent="0.15"/>
    <row r="28" spans="1:3" ht="18" customHeight="1" x14ac:dyDescent="0.15"/>
    <row r="29" spans="1:3" ht="18" customHeight="1" x14ac:dyDescent="0.15"/>
    <row r="30" spans="1:3" ht="18" customHeight="1" x14ac:dyDescent="0.15"/>
    <row r="31" spans="1:3" ht="18" customHeight="1" x14ac:dyDescent="0.15"/>
    <row r="32" spans="1:3" ht="18" customHeight="1" x14ac:dyDescent="0.15"/>
    <row r="33" ht="18" customHeight="1" x14ac:dyDescent="0.15"/>
    <row r="34" ht="18" customHeight="1" x14ac:dyDescent="0.15"/>
    <row r="35" ht="18" customHeight="1" x14ac:dyDescent="0.15"/>
    <row r="36" ht="18" customHeight="1" x14ac:dyDescent="0.15"/>
  </sheetData>
  <mergeCells count="3">
    <mergeCell ref="A2:B2"/>
    <mergeCell ref="E2:G2"/>
    <mergeCell ref="E3:G3"/>
  </mergeCells>
  <phoneticPr fontId="8"/>
  <pageMargins left="0.75" right="0.75" top="0.73" bottom="0.52" header="0.51200000000000001" footer="0.27"/>
  <pageSetup paperSize="9" scale="98" fitToWidth="0" fitToHeight="0"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2023-03-23T06:05:38Z</dcterms:modified>
</cp:coreProperties>
</file>