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NAS01\byouin\市立病院庶務課\R6\HP\17_総務課（採用）\"/>
    </mc:Choice>
  </mc:AlternateContent>
  <xr:revisionPtr revIDLastSave="0" documentId="13_ncr:1_{0FD643B7-7A96-43EB-AC60-6F7CA022FFD4}" xr6:coauthVersionLast="47" xr6:coauthVersionMax="47" xr10:uidLastSave="{00000000-0000-0000-0000-000000000000}"/>
  <bookViews>
    <workbookView xWindow="15" yWindow="30" windowWidth="20475" windowHeight="10770" firstSheet="2" activeTab="4" xr2:uid="{25963EAA-CDBD-4DAF-BF06-1C2A02EDFB5B}"/>
  </bookViews>
  <sheets>
    <sheet name="ひな形" sheetId="20" r:id="rId1"/>
    <sheet name="週2日（病棟夜勤専従）" sheetId="23" r:id="rId2"/>
    <sheet name="月17日（病棟夜勤専従）" sheetId="24" r:id="rId3"/>
    <sheet name="週1日（外来夜勤専従）" sheetId="26" r:id="rId4"/>
    <sheet name="月8日（外来夜勤専従）" sheetId="25" r:id="rId5"/>
  </sheets>
  <definedNames>
    <definedName name="_xlnm.Print_Area" localSheetId="0">ひな形!$A$1:$K$47</definedName>
    <definedName name="_xlnm.Print_Area" localSheetId="2">'月17日（病棟夜勤専従）'!$A$1:$K$47</definedName>
    <definedName name="_xlnm.Print_Area" localSheetId="4">'月8日（外来夜勤専従）'!$A$1:$K$47</definedName>
    <definedName name="_xlnm.Print_Area" localSheetId="3">'週1日（外来夜勤専従）'!$A$1:$K$47</definedName>
    <definedName name="_xlnm.Print_Area" localSheetId="1">'週2日（病棟夜勤専従）'!$A$1:$K$47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6" l="1"/>
  <c r="C35" i="26"/>
  <c r="C28" i="26"/>
  <c r="F28" i="26" s="1"/>
  <c r="B28" i="26"/>
  <c r="E28" i="26" s="1"/>
  <c r="A28" i="26"/>
  <c r="G28" i="26" s="1"/>
  <c r="C22" i="26"/>
  <c r="F22" i="26" s="1"/>
  <c r="B22" i="26"/>
  <c r="E22" i="26" s="1"/>
  <c r="A22" i="26"/>
  <c r="D22" i="26" s="1"/>
  <c r="E17" i="26"/>
  <c r="D17" i="26"/>
  <c r="F17" i="26" s="1"/>
  <c r="B17" i="26"/>
  <c r="C17" i="26" s="1"/>
  <c r="A17" i="26"/>
  <c r="E16" i="26"/>
  <c r="D16" i="26"/>
  <c r="B16" i="26"/>
  <c r="A16" i="26"/>
  <c r="C16" i="26" s="1"/>
  <c r="E35" i="25"/>
  <c r="C35" i="25"/>
  <c r="C28" i="25"/>
  <c r="F28" i="25" s="1"/>
  <c r="B28" i="25"/>
  <c r="E28" i="25" s="1"/>
  <c r="A28" i="25"/>
  <c r="D28" i="25" s="1"/>
  <c r="C22" i="25"/>
  <c r="F22" i="25" s="1"/>
  <c r="B22" i="25"/>
  <c r="E22" i="25" s="1"/>
  <c r="A22" i="25"/>
  <c r="D22" i="25" s="1"/>
  <c r="B17" i="25"/>
  <c r="E16" i="25"/>
  <c r="E17" i="25" s="1"/>
  <c r="D16" i="25"/>
  <c r="B16" i="25"/>
  <c r="A16" i="25"/>
  <c r="A17" i="25" s="1"/>
  <c r="E35" i="24"/>
  <c r="C35" i="24"/>
  <c r="C28" i="24"/>
  <c r="F28" i="24" s="1"/>
  <c r="B28" i="24"/>
  <c r="E28" i="24" s="1"/>
  <c r="A28" i="24"/>
  <c r="D28" i="24" s="1"/>
  <c r="C22" i="24"/>
  <c r="F22" i="24" s="1"/>
  <c r="B22" i="24"/>
  <c r="E22" i="24" s="1"/>
  <c r="A22" i="24"/>
  <c r="D22" i="24" s="1"/>
  <c r="G22" i="24" s="1"/>
  <c r="E17" i="24"/>
  <c r="D17" i="24"/>
  <c r="B17" i="24"/>
  <c r="A17" i="24"/>
  <c r="C17" i="24" s="1"/>
  <c r="E16" i="24"/>
  <c r="D16" i="24"/>
  <c r="B16" i="24"/>
  <c r="A16" i="24"/>
  <c r="C16" i="24" s="1"/>
  <c r="E35" i="23"/>
  <c r="C35" i="23"/>
  <c r="C28" i="23"/>
  <c r="F28" i="23" s="1"/>
  <c r="B28" i="23"/>
  <c r="E28" i="23" s="1"/>
  <c r="A28" i="23"/>
  <c r="C22" i="23"/>
  <c r="F22" i="23" s="1"/>
  <c r="B22" i="23"/>
  <c r="E22" i="23" s="1"/>
  <c r="A22" i="23"/>
  <c r="D22" i="23" s="1"/>
  <c r="G22" i="23" s="1"/>
  <c r="E17" i="23"/>
  <c r="D17" i="23"/>
  <c r="B17" i="23"/>
  <c r="A17" i="23"/>
  <c r="E16" i="23"/>
  <c r="D16" i="23"/>
  <c r="B16" i="23"/>
  <c r="A16" i="23"/>
  <c r="A16" i="20"/>
  <c r="E35" i="20"/>
  <c r="C35" i="20"/>
  <c r="C28" i="20"/>
  <c r="F28" i="20" s="1"/>
  <c r="B28" i="20"/>
  <c r="E28" i="20" s="1"/>
  <c r="A28" i="20"/>
  <c r="C22" i="20"/>
  <c r="F22" i="20" s="1"/>
  <c r="B22" i="20"/>
  <c r="E22" i="20" s="1"/>
  <c r="A22" i="20"/>
  <c r="D22" i="20" s="1"/>
  <c r="E17" i="20"/>
  <c r="B17" i="20"/>
  <c r="A17" i="20"/>
  <c r="C17" i="20" s="1"/>
  <c r="E16" i="20"/>
  <c r="D16" i="20"/>
  <c r="B16" i="20"/>
  <c r="F16" i="26" l="1"/>
  <c r="G22" i="26"/>
  <c r="H22" i="26" s="1"/>
  <c r="C44" i="26" s="1"/>
  <c r="F18" i="26"/>
  <c r="D28" i="26"/>
  <c r="H28" i="26" s="1"/>
  <c r="C45" i="26" s="1"/>
  <c r="C17" i="23"/>
  <c r="F17" i="23" s="1"/>
  <c r="G28" i="23"/>
  <c r="F17" i="24"/>
  <c r="H22" i="24"/>
  <c r="C44" i="24" s="1"/>
  <c r="C17" i="25"/>
  <c r="G22" i="25"/>
  <c r="H22" i="25" s="1"/>
  <c r="C44" i="25" s="1"/>
  <c r="H28" i="25"/>
  <c r="C45" i="25" s="1"/>
  <c r="D17" i="25"/>
  <c r="G28" i="25"/>
  <c r="C16" i="25"/>
  <c r="F16" i="25" s="1"/>
  <c r="F16" i="24"/>
  <c r="H28" i="24"/>
  <c r="C45" i="24" s="1"/>
  <c r="G28" i="24"/>
  <c r="H22" i="23"/>
  <c r="C44" i="23" s="1"/>
  <c r="D28" i="23"/>
  <c r="H28" i="23" s="1"/>
  <c r="C45" i="23" s="1"/>
  <c r="C16" i="23"/>
  <c r="F16" i="23" s="1"/>
  <c r="C16" i="20"/>
  <c r="F16" i="20" s="1"/>
  <c r="G22" i="20"/>
  <c r="H22" i="20" s="1"/>
  <c r="C44" i="20" s="1"/>
  <c r="G28" i="20"/>
  <c r="D17" i="20"/>
  <c r="F17" i="20" s="1"/>
  <c r="D28" i="20"/>
  <c r="H28" i="20" s="1"/>
  <c r="C45" i="20" s="1"/>
  <c r="B34" i="26" l="1"/>
  <c r="C43" i="26"/>
  <c r="B35" i="26"/>
  <c r="F18" i="24"/>
  <c r="C43" i="24" s="1"/>
  <c r="F18" i="23"/>
  <c r="C43" i="23" s="1"/>
  <c r="F17" i="25"/>
  <c r="F18" i="25" s="1"/>
  <c r="C43" i="25" s="1"/>
  <c r="B35" i="24"/>
  <c r="F35" i="24" s="1"/>
  <c r="B34" i="24"/>
  <c r="F34" i="24" s="1"/>
  <c r="D35" i="24"/>
  <c r="F18" i="20"/>
  <c r="F35" i="26" l="1"/>
  <c r="D35" i="26"/>
  <c r="G35" i="26" s="1"/>
  <c r="D34" i="26"/>
  <c r="F34" i="26"/>
  <c r="B35" i="23"/>
  <c r="D35" i="23" s="1"/>
  <c r="B34" i="23"/>
  <c r="D34" i="24"/>
  <c r="G34" i="24" s="1"/>
  <c r="B35" i="25"/>
  <c r="F35" i="25" s="1"/>
  <c r="B34" i="25"/>
  <c r="D34" i="25" s="1"/>
  <c r="G35" i="24"/>
  <c r="F34" i="23"/>
  <c r="D34" i="23"/>
  <c r="B34" i="20"/>
  <c r="C43" i="20"/>
  <c r="B35" i="20"/>
  <c r="G34" i="26" l="1"/>
  <c r="G36" i="26" s="1"/>
  <c r="C46" i="26" s="1"/>
  <c r="C47" i="26" s="1"/>
  <c r="F34" i="25"/>
  <c r="G34" i="25" s="1"/>
  <c r="F35" i="23"/>
  <c r="G35" i="23" s="1"/>
  <c r="G34" i="23"/>
  <c r="D35" i="25"/>
  <c r="G35" i="25" s="1"/>
  <c r="G36" i="24"/>
  <c r="C46" i="24" s="1"/>
  <c r="C47" i="24" s="1"/>
  <c r="F35" i="20"/>
  <c r="D35" i="20"/>
  <c r="F34" i="20"/>
  <c r="D34" i="20"/>
  <c r="G36" i="25" l="1"/>
  <c r="C46" i="25" s="1"/>
  <c r="C47" i="25" s="1"/>
  <c r="G36" i="23"/>
  <c r="C46" i="23" s="1"/>
  <c r="C47" i="23" s="1"/>
  <c r="G34" i="20"/>
  <c r="G35" i="20"/>
  <c r="G36" i="20" l="1"/>
  <c r="C46" i="20" s="1"/>
  <c r="C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9CBF2FF5-F133-4BE8-B8D6-559236D500B6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335CE049-6374-4874-9072-455EBEE0C2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410E9135-830E-4D2C-B9C9-4DD7D5B432DF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E88EF61-86CB-423F-96A8-8C98724E673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059B08EB-638C-4E28-8D4D-0883F14B5279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417BC7C-1E53-48C4-A14A-497CF303CBFB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80220D0-3FA1-4090-94F0-99962822C018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04C55BF3-3CC6-4900-AF05-2E89B83C338C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D5E04155-F6C8-4D76-A1E6-DA6A58335C64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9533AA0-59AA-48D1-8ED6-4E663B2930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EBDA6579-814A-4B19-8138-A1EB2EAEDD48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4EA46021-0DF3-4782-9626-410D404B57A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1B65CCF1-4928-45EC-AFB8-8EE497F73C04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96BDB9A3-AEEF-4E6B-BD7C-D2AE8B849E05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325A818-A28D-45CD-B752-C66AFA10F08B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400BF336-E7E1-4E92-94CB-6B95CB9E4AEE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C20BE32D-5648-47CA-BB40-971A9463FF01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46070C1-0DE1-4F6D-B651-0E037C022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C0973B46-A6DC-4E40-AA94-0265C4772207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0AFD610-B4A0-4DBA-91DC-B44A411E2E1E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7B7D622-423F-4A15-8CCA-98E8613963F3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DD19D762-6F37-4D50-8A2F-EC60091C2766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98AB8B5-B349-470F-90FC-BADA7373B9A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AAC36678-1F36-4905-A1CD-7500D54C055D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4683F18A-1792-4950-84AF-0D7E585CB93B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CD34956E-19C6-4BD5-86A5-DCAFD9838F4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E421A6B2-19F2-4B9F-8A3C-B2769A24ACBC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39F272F3-EB91-48E2-8841-4E9F2CFEC186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0F890C6-C9A1-439B-9F6C-8C4D1ABEDC53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B25C9448-245D-438B-AD39-436E0135057E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5C2F9772-04C5-4BCC-A9E8-0176AB23431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C7ED6FE7-AB7A-4986-993A-8B1C4F858EA1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747260A0-479A-4925-B59F-5F3F3C06B83D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17E6FCA-CAAA-45B6-9782-38DA76D0DB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1B65BEDF-11DD-4B75-8947-6749E6ABB7FD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5E18C22A-1946-4ECF-9B65-B728AE9411F3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2CBD787-2A47-410E-8AF4-B427AB89D0F0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8B66F86-EB42-4B31-961F-B611E35FE859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4EE99A2-60E7-4417-BD01-03F6728E3AC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B63BAF57-739E-4E4A-A4F3-C4028C7FE8AB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sharedStrings.xml><?xml version="1.0" encoding="utf-8"?>
<sst xmlns="http://schemas.openxmlformats.org/spreadsheetml/2006/main" count="346" uniqueCount="58">
  <si>
    <t>時給</t>
    <rPh sb="0" eb="2">
      <t>ジキュウ</t>
    </rPh>
    <phoneticPr fontId="2"/>
  </si>
  <si>
    <t>勤務時間</t>
    <rPh sb="0" eb="2">
      <t>キンム</t>
    </rPh>
    <rPh sb="2" eb="4">
      <t>ジカン</t>
    </rPh>
    <phoneticPr fontId="2"/>
  </si>
  <si>
    <t>単価</t>
    <rPh sb="0" eb="2">
      <t>タンカ</t>
    </rPh>
    <phoneticPr fontId="2"/>
  </si>
  <si>
    <t>深夜</t>
    <rPh sb="0" eb="2">
      <t>シンヤ</t>
    </rPh>
    <phoneticPr fontId="2"/>
  </si>
  <si>
    <t>回数</t>
    <rPh sb="0" eb="2">
      <t>カイスウ</t>
    </rPh>
    <phoneticPr fontId="2"/>
  </si>
  <si>
    <t>時間数</t>
    <rPh sb="0" eb="3">
      <t>ジカンスウ</t>
    </rPh>
    <phoneticPr fontId="2"/>
  </si>
  <si>
    <t>合計</t>
    <rPh sb="0" eb="2">
      <t>ゴウケイ</t>
    </rPh>
    <phoneticPr fontId="2"/>
  </si>
  <si>
    <t>基礎額</t>
    <rPh sb="0" eb="2">
      <t>キソ</t>
    </rPh>
    <rPh sb="2" eb="3">
      <t>ガク</t>
    </rPh>
    <phoneticPr fontId="2"/>
  </si>
  <si>
    <t>１　月額給与（地域手当含む）</t>
    <rPh sb="2" eb="4">
      <t>ゲツガク</t>
    </rPh>
    <rPh sb="4" eb="6">
      <t>キュウヨ</t>
    </rPh>
    <rPh sb="7" eb="9">
      <t>チイキ</t>
    </rPh>
    <rPh sb="9" eb="11">
      <t>テアテ</t>
    </rPh>
    <rPh sb="11" eb="12">
      <t>フク</t>
    </rPh>
    <phoneticPr fontId="2"/>
  </si>
  <si>
    <t>支給額</t>
    <rPh sb="0" eb="2">
      <t>シキュウ</t>
    </rPh>
    <rPh sb="2" eb="3">
      <t>ガク</t>
    </rPh>
    <phoneticPr fontId="2"/>
  </si>
  <si>
    <t>区分</t>
    <rPh sb="0" eb="2">
      <t>クブン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</si>
  <si>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</si>
  <si>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</si>
  <si>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例月給与</t>
    <rPh sb="0" eb="2">
      <t>レイゲツ</t>
    </rPh>
    <rPh sb="2" eb="4">
      <t>キュウヨ</t>
    </rPh>
    <phoneticPr fontId="2"/>
  </si>
  <si>
    <t>期末手当</t>
    <rPh sb="0" eb="2">
      <t>キマツ</t>
    </rPh>
    <rPh sb="2" eb="4">
      <t>テアテ</t>
    </rPh>
    <phoneticPr fontId="2"/>
  </si>
  <si>
    <t>支給額</t>
    <rPh sb="0" eb="3">
      <t>シキュウガク</t>
    </rPh>
    <phoneticPr fontId="2"/>
  </si>
  <si>
    <t>勤勉手当</t>
    <rPh sb="0" eb="2">
      <t>キンベン</t>
    </rPh>
    <rPh sb="2" eb="4">
      <t>テアテ</t>
    </rPh>
    <phoneticPr fontId="2"/>
  </si>
  <si>
    <t>支給月</t>
    <rPh sb="0" eb="3">
      <t>シキュウツキ</t>
    </rPh>
    <phoneticPr fontId="2"/>
  </si>
  <si>
    <t>勤務日数</t>
    <rPh sb="0" eb="4">
      <t>キンムニッスウ</t>
    </rPh>
    <phoneticPr fontId="2"/>
  </si>
  <si>
    <t>週</t>
  </si>
  <si>
    <t>月</t>
  </si>
  <si>
    <t>●任用条件</t>
    <rPh sb="1" eb="3">
      <t>ニンヨウ</t>
    </rPh>
    <rPh sb="3" eb="5">
      <t>ジョウケン</t>
    </rPh>
    <phoneticPr fontId="2"/>
  </si>
  <si>
    <t>任用</t>
    <rPh sb="0" eb="2">
      <t>ニンヨウ</t>
    </rPh>
    <phoneticPr fontId="2"/>
  </si>
  <si>
    <t>月額給与</t>
    <rPh sb="0" eb="2">
      <t>ゲツガク</t>
    </rPh>
    <rPh sb="2" eb="4">
      <t>キュウヨ</t>
    </rPh>
    <phoneticPr fontId="2"/>
  </si>
  <si>
    <t>準夜</t>
    <rPh sb="0" eb="2">
      <t>ジュンヨル</t>
    </rPh>
    <phoneticPr fontId="2"/>
  </si>
  <si>
    <t>夜勤回数</t>
    <rPh sb="0" eb="4">
      <t>ヤキンカイスウ</t>
    </rPh>
    <phoneticPr fontId="2"/>
  </si>
  <si>
    <t>夜勤</t>
    <rPh sb="0" eb="2">
      <t>ヤキン</t>
    </rPh>
    <phoneticPr fontId="2"/>
  </si>
  <si>
    <t>金額</t>
    <rPh sb="0" eb="2">
      <t>キンガク</t>
    </rPh>
    <phoneticPr fontId="2"/>
  </si>
  <si>
    <t>夜間勤務手当</t>
    <rPh sb="0" eb="6">
      <t>ヤカンキンムテアテ</t>
    </rPh>
    <phoneticPr fontId="2"/>
  </si>
  <si>
    <t>夜間看護手当</t>
    <rPh sb="0" eb="6">
      <t>ヤカンカンゴテアテ</t>
    </rPh>
    <phoneticPr fontId="2"/>
  </si>
  <si>
    <t>５　年間支給見込み額</t>
    <rPh sb="2" eb="4">
      <t>ネンカン</t>
    </rPh>
    <rPh sb="4" eb="6">
      <t>シキュウ</t>
    </rPh>
    <rPh sb="6" eb="8">
      <t>ミコ</t>
    </rPh>
    <rPh sb="9" eb="10">
      <t>ガク</t>
    </rPh>
    <phoneticPr fontId="2"/>
  </si>
  <si>
    <t>勤務時間</t>
    <rPh sb="0" eb="4">
      <t>キンムジカン</t>
    </rPh>
    <phoneticPr fontId="2"/>
  </si>
  <si>
    <t>日勤</t>
    <rPh sb="0" eb="2">
      <t>ニッキン</t>
    </rPh>
    <phoneticPr fontId="2"/>
  </si>
  <si>
    <t>勤務1</t>
    <rPh sb="0" eb="2">
      <t>キンム</t>
    </rPh>
    <phoneticPr fontId="2"/>
  </si>
  <si>
    <t>勤務2</t>
    <rPh sb="0" eb="2">
      <t>キンム</t>
    </rPh>
    <phoneticPr fontId="2"/>
  </si>
  <si>
    <t>職種</t>
    <rPh sb="0" eb="2">
      <t>ショクシュ</t>
    </rPh>
    <phoneticPr fontId="2"/>
  </si>
  <si>
    <t>看護師</t>
  </si>
  <si>
    <t>看護師・准看護師（非常勤）積算</t>
    <rPh sb="0" eb="3">
      <t>カンゴシ</t>
    </rPh>
    <rPh sb="4" eb="5">
      <t>ジュン</t>
    </rPh>
    <rPh sb="5" eb="8">
      <t>カンゴシ</t>
    </rPh>
    <rPh sb="9" eb="12">
      <t>ヒジョウキン</t>
    </rPh>
    <rPh sb="13" eb="15">
      <t>セキサン</t>
    </rPh>
    <phoneticPr fontId="2"/>
  </si>
  <si>
    <t>ひな形</t>
  </si>
  <si>
    <t>※週38.75時間を超える任用はできません。1日7.75時間勤務の場合は月17日が最大の任用になります。</t>
    <rPh sb="1" eb="2">
      <t>シュウ</t>
    </rPh>
    <rPh sb="7" eb="9">
      <t>ジカン</t>
    </rPh>
    <rPh sb="10" eb="11">
      <t>コ</t>
    </rPh>
    <rPh sb="13" eb="15">
      <t>ニンヨウ</t>
    </rPh>
    <rPh sb="23" eb="24">
      <t>ニチ</t>
    </rPh>
    <rPh sb="28" eb="30">
      <t>ジカン</t>
    </rPh>
    <rPh sb="30" eb="32">
      <t>キンム</t>
    </rPh>
    <rPh sb="33" eb="35">
      <t>バアイ</t>
    </rPh>
    <rPh sb="36" eb="37">
      <t>ツキ</t>
    </rPh>
    <rPh sb="39" eb="40">
      <t>ニチ</t>
    </rPh>
    <rPh sb="41" eb="43">
      <t>サイダイ</t>
    </rPh>
    <rPh sb="44" eb="46">
      <t>ニンヨウ</t>
    </rPh>
    <phoneticPr fontId="2"/>
  </si>
  <si>
    <t>（１）　任用期間が６か月以上の者</t>
    <rPh sb="4" eb="6">
      <t>ニンヨウ</t>
    </rPh>
    <rPh sb="6" eb="8">
      <t>キカン</t>
    </rPh>
    <rPh sb="11" eb="12">
      <t>ツキ</t>
    </rPh>
    <rPh sb="12" eb="14">
      <t>イジョウ</t>
    </rPh>
    <rPh sb="15" eb="16">
      <t>モノ</t>
    </rPh>
    <phoneticPr fontId="3"/>
  </si>
  <si>
    <t>（２）　週の勤務時間が15.5時間以上の者</t>
    <rPh sb="4" eb="5">
      <t>シュウ</t>
    </rPh>
    <rPh sb="6" eb="8">
      <t>キンム</t>
    </rPh>
    <rPh sb="8" eb="10">
      <t>ジカン</t>
    </rPh>
    <rPh sb="15" eb="17">
      <t>ジカン</t>
    </rPh>
    <rPh sb="17" eb="19">
      <t>イジョウ</t>
    </rPh>
    <rPh sb="20" eb="21">
      <t>モノ</t>
    </rPh>
    <phoneticPr fontId="3"/>
  </si>
  <si>
    <t>（３）　基準日（６月１日、12月１日）に任用されている者</t>
    <rPh sb="4" eb="7">
      <t>キジュンビ</t>
    </rPh>
    <rPh sb="9" eb="10">
      <t>ガツ</t>
    </rPh>
    <rPh sb="11" eb="12">
      <t>ヒ</t>
    </rPh>
    <rPh sb="15" eb="16">
      <t>ガツ</t>
    </rPh>
    <rPh sb="17" eb="18">
      <t>ヒ</t>
    </rPh>
    <rPh sb="20" eb="22">
      <t>ニンヨウ</t>
    </rPh>
    <rPh sb="27" eb="28">
      <t>モノ</t>
    </rPh>
    <phoneticPr fontId="3"/>
  </si>
  <si>
    <t>４　期末勤勉手当</t>
    <rPh sb="2" eb="4">
      <t>キマツ</t>
    </rPh>
    <rPh sb="4" eb="6">
      <t>キンベン</t>
    </rPh>
    <rPh sb="6" eb="8">
      <t>テアテ</t>
    </rPh>
    <phoneticPr fontId="2"/>
  </si>
  <si>
    <t>下記の条件を全て満たす場合に支給します。</t>
    <rPh sb="11" eb="13">
      <t>バアイ</t>
    </rPh>
    <phoneticPr fontId="2"/>
  </si>
  <si>
    <t>※週に、準夜(7時間45分)を1回と</t>
    <rPh sb="12" eb="13">
      <t>フン</t>
    </rPh>
    <rPh sb="16" eb="17">
      <t>カイ</t>
    </rPh>
    <phoneticPr fontId="2"/>
  </si>
  <si>
    <t>　 深夜(7時間45分)を1回の場合</t>
    <rPh sb="2" eb="3">
      <t>シン</t>
    </rPh>
    <rPh sb="10" eb="11">
      <t>フン</t>
    </rPh>
    <rPh sb="16" eb="18">
      <t>バアイ</t>
    </rPh>
    <phoneticPr fontId="2"/>
  </si>
  <si>
    <t>※週38.75時間を超える任用はできません。1日15.5時間勤務の場合は月8日が最大の任用になります。</t>
    <rPh sb="1" eb="2">
      <t>シュウ</t>
    </rPh>
    <rPh sb="7" eb="9">
      <t>ジカン</t>
    </rPh>
    <rPh sb="10" eb="11">
      <t>コ</t>
    </rPh>
    <rPh sb="13" eb="15">
      <t>ニンヨウ</t>
    </rPh>
    <rPh sb="23" eb="24">
      <t>ニチ</t>
    </rPh>
    <rPh sb="28" eb="30">
      <t>ジカン</t>
    </rPh>
    <rPh sb="30" eb="32">
      <t>キンム</t>
    </rPh>
    <rPh sb="33" eb="35">
      <t>バアイ</t>
    </rPh>
    <rPh sb="36" eb="37">
      <t>ツキ</t>
    </rPh>
    <rPh sb="38" eb="39">
      <t>ニチ</t>
    </rPh>
    <rPh sb="40" eb="42">
      <t>サイダイ</t>
    </rPh>
    <rPh sb="43" eb="45">
      <t>ニンヨウ</t>
    </rPh>
    <phoneticPr fontId="2"/>
  </si>
  <si>
    <t xml:space="preserve">　 </t>
    <phoneticPr fontId="2"/>
  </si>
  <si>
    <t>※週に夜勤(15.5時間)を2回の場合</t>
    <phoneticPr fontId="2"/>
  </si>
  <si>
    <t>月17日（病棟夜勤専従）</t>
    <rPh sb="5" eb="7">
      <t>ビョウトウ</t>
    </rPh>
    <rPh sb="7" eb="11">
      <t>ヤキンセンジュウ</t>
    </rPh>
    <phoneticPr fontId="2"/>
  </si>
  <si>
    <t>週2日（病棟夜勤専従）</t>
    <rPh sb="6" eb="8">
      <t>ヤキン</t>
    </rPh>
    <rPh sb="8" eb="10">
      <t>センジュウ</t>
    </rPh>
    <phoneticPr fontId="2"/>
  </si>
  <si>
    <t>週2日（外来夜勤専従）</t>
    <rPh sb="8" eb="10">
      <t>センジュウ</t>
    </rPh>
    <phoneticPr fontId="2"/>
  </si>
  <si>
    <t>准看護師</t>
  </si>
  <si>
    <t>※週に夜勤(15.5時間)を1回の場合</t>
    <phoneticPr fontId="2"/>
  </si>
  <si>
    <t>２　夜間勤務手当（月額）</t>
    <rPh sb="2" eb="8">
      <t>ヤカンキンムテアテ</t>
    </rPh>
    <rPh sb="9" eb="11">
      <t>ゲツガク</t>
    </rPh>
    <phoneticPr fontId="2"/>
  </si>
  <si>
    <t>３　夜間看護手当（月額）</t>
    <rPh sb="2" eb="6">
      <t>ヤカンカンゴ</t>
    </rPh>
    <rPh sb="6" eb="8">
      <t>テアテ</t>
    </rPh>
    <phoneticPr fontId="2"/>
  </si>
  <si>
    <t>２　夜間勤務手当（月額）</t>
    <rPh sb="2" eb="8">
      <t>ヤカンキンムテアテ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</si>
</sst>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?/100"/>
    <numFmt numFmtId="177" formatCode="#,##0.000;[Red]\-#,##0.00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3" fillId="0" borderId="5" xfId="0" applyNumberFormat="1" applyFont="1" applyBorder="1">
      <alignment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>
      <alignment vertical="center"/>
    </xf>
    <xf numFmtId="38" fontId="3" fillId="0" borderId="0" xfId="0" applyNumberFormat="1" applyFont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0538-FDDC-420A-8D7E-7BE180C47484}">
  <dimension ref="A1:H47"/>
  <sheetViews>
    <sheetView zoomScaleNormal="100" workbookViewId="0">
      <selection activeCell="A30" sqref="A30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37</v>
      </c>
      <c r="E1" t="s">
        <v>38</v>
      </c>
    </row>
    <row r="3" spans="1:6" ht="20.100000000000001" customHeight="1">
      <c r="A3" t="s">
        <v>21</v>
      </c>
    </row>
    <row r="4" spans="1:6" ht="20.100000000000001" customHeight="1">
      <c r="A4" s="25" t="s">
        <v>35</v>
      </c>
      <c r="B4" s="25"/>
      <c r="C4" s="12" t="s">
        <v>53</v>
      </c>
    </row>
    <row r="5" spans="1:6" ht="20.100000000000001" customHeight="1">
      <c r="A5" s="35" t="s">
        <v>31</v>
      </c>
      <c r="B5" s="5" t="s">
        <v>33</v>
      </c>
      <c r="C5" s="12">
        <v>7</v>
      </c>
    </row>
    <row r="6" spans="1:6" ht="20.100000000000001" customHeight="1">
      <c r="A6" s="36"/>
      <c r="B6" s="5" t="s">
        <v>34</v>
      </c>
      <c r="C6" s="12"/>
    </row>
    <row r="7" spans="1:6" ht="20.100000000000001" customHeight="1">
      <c r="A7" s="3" t="s">
        <v>18</v>
      </c>
      <c r="B7" s="13" t="s">
        <v>19</v>
      </c>
      <c r="C7" s="12">
        <v>5</v>
      </c>
    </row>
    <row r="8" spans="1:6" ht="20.100000000000001" customHeight="1">
      <c r="A8" s="26" t="s">
        <v>32</v>
      </c>
      <c r="B8" s="28"/>
      <c r="C8" s="12"/>
    </row>
    <row r="9" spans="1:6" ht="20.100000000000001" customHeight="1">
      <c r="A9" s="26" t="s">
        <v>24</v>
      </c>
      <c r="B9" s="28"/>
      <c r="C9" s="12"/>
    </row>
    <row r="10" spans="1:6" ht="20.100000000000001" customHeight="1">
      <c r="A10" s="26" t="s">
        <v>3</v>
      </c>
      <c r="B10" s="28"/>
      <c r="C10" s="12"/>
    </row>
    <row r="11" spans="1:6" ht="20.100000000000001" customHeight="1">
      <c r="A11" s="25" t="s">
        <v>26</v>
      </c>
      <c r="B11" s="25"/>
      <c r="C11" s="12"/>
    </row>
    <row r="12" spans="1:6" ht="20.100000000000001" customHeight="1">
      <c r="A12" t="s">
        <v>39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IF(C4="看護師",1716,1488)</f>
        <v>1488</v>
      </c>
      <c r="B16" s="3">
        <f>C5</f>
        <v>7</v>
      </c>
      <c r="C16" s="4">
        <f>ROUND(A16*B16,0)</f>
        <v>10416</v>
      </c>
      <c r="D16" s="14" t="str">
        <f>B7</f>
        <v>週</v>
      </c>
      <c r="E16" s="3">
        <f>C7</f>
        <v>5</v>
      </c>
      <c r="F16" s="4">
        <f>IF(D16="月",C16*E16,IF(C6="",ROUND(C16*E16*52/12,0),C16*C8))</f>
        <v>225680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225680</v>
      </c>
    </row>
    <row r="19" spans="1:8" ht="20.100000000000001" customHeight="1">
      <c r="A19" t="s">
        <v>57</v>
      </c>
    </row>
    <row r="20" spans="1:8" ht="20.100000000000001" customHeight="1">
      <c r="A20" s="26" t="s">
        <v>25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24</v>
      </c>
      <c r="B21" s="5" t="s">
        <v>3</v>
      </c>
      <c r="C21" s="5" t="s">
        <v>26</v>
      </c>
      <c r="D21" s="5" t="s">
        <v>24</v>
      </c>
      <c r="E21" s="5" t="s">
        <v>3</v>
      </c>
      <c r="F21" s="5" t="s">
        <v>26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0</v>
      </c>
      <c r="D22" s="3">
        <f>A22*D23</f>
        <v>0</v>
      </c>
      <c r="E22" s="3">
        <f>B22*E23</f>
        <v>0</v>
      </c>
      <c r="F22" s="3">
        <f>C22*F23</f>
        <v>0</v>
      </c>
      <c r="G22" s="3">
        <f>ROUND(SUM(D22:F22),0)</f>
        <v>0</v>
      </c>
      <c r="H22" s="4">
        <f>ROUND(A16*H21,0)*G22</f>
        <v>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56</v>
      </c>
    </row>
    <row r="26" spans="1:8" ht="20.100000000000001" customHeight="1">
      <c r="A26" s="25" t="s">
        <v>25</v>
      </c>
      <c r="B26" s="25"/>
      <c r="C26" s="25"/>
      <c r="D26" s="25" t="s">
        <v>27</v>
      </c>
      <c r="E26" s="25"/>
      <c r="F26" s="25"/>
      <c r="G26" s="25" t="s">
        <v>6</v>
      </c>
      <c r="H26" s="25"/>
    </row>
    <row r="27" spans="1:8" ht="20.100000000000001" customHeight="1">
      <c r="A27" s="5" t="s">
        <v>24</v>
      </c>
      <c r="B27" s="5" t="s">
        <v>3</v>
      </c>
      <c r="C27" s="5" t="s">
        <v>26</v>
      </c>
      <c r="D27" s="5" t="s">
        <v>24</v>
      </c>
      <c r="E27" s="5" t="s">
        <v>3</v>
      </c>
      <c r="F27" s="5" t="s">
        <v>26</v>
      </c>
      <c r="G27" s="5" t="s">
        <v>4</v>
      </c>
      <c r="H27" s="5" t="s">
        <v>27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0</v>
      </c>
      <c r="D28" s="4">
        <f>A28*D29</f>
        <v>0</v>
      </c>
      <c r="E28" s="4">
        <f t="shared" ref="E28:F28" si="0">B28*E29</f>
        <v>0</v>
      </c>
      <c r="F28" s="4">
        <f t="shared" si="0"/>
        <v>0</v>
      </c>
      <c r="G28" s="3">
        <f>SUM(A28:C28)</f>
        <v>0</v>
      </c>
      <c r="H28" s="4">
        <f>SUM(D28:F28)</f>
        <v>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43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6"/>
    </row>
    <row r="34" spans="1:8" ht="20.100000000000001" customHeight="1">
      <c r="A34" s="6" t="s">
        <v>11</v>
      </c>
      <c r="B34" s="6">
        <f>F18</f>
        <v>225680</v>
      </c>
      <c r="C34" s="11">
        <v>1.2250000000000001</v>
      </c>
      <c r="D34" s="6">
        <f>ROUNDDOWN(B34*C34,0)</f>
        <v>276458</v>
      </c>
      <c r="E34" s="11">
        <v>1.0249999999999999</v>
      </c>
      <c r="F34" s="6">
        <f>ROUNDDOWN(B34*E34,0)</f>
        <v>231322</v>
      </c>
      <c r="G34" s="4">
        <f>D34+F34</f>
        <v>507780</v>
      </c>
    </row>
    <row r="35" spans="1:8" ht="20.100000000000001" customHeight="1">
      <c r="A35" s="6" t="s">
        <v>12</v>
      </c>
      <c r="B35" s="6">
        <f>F18</f>
        <v>225680</v>
      </c>
      <c r="C35" s="11">
        <f>C34</f>
        <v>1.2250000000000001</v>
      </c>
      <c r="D35" s="6">
        <f>ROUNDDOWN(B35*C35,0)</f>
        <v>276458</v>
      </c>
      <c r="E35" s="11">
        <f>E34</f>
        <v>1.0249999999999999</v>
      </c>
      <c r="F35" s="6">
        <f>ROUNDDOWN(B35*E35,0)</f>
        <v>231322</v>
      </c>
      <c r="G35" s="4">
        <f>D35+F35</f>
        <v>507780</v>
      </c>
    </row>
    <row r="36" spans="1:8" ht="20.100000000000001" customHeight="1">
      <c r="A36" s="16" t="s">
        <v>44</v>
      </c>
      <c r="G36" s="6">
        <f>SUM(G34:G35)</f>
        <v>1015560</v>
      </c>
    </row>
    <row r="37" spans="1:8" ht="20.100000000000001" customHeight="1">
      <c r="A37" t="s">
        <v>40</v>
      </c>
      <c r="D37" s="2"/>
    </row>
    <row r="38" spans="1:8" ht="20.100000000000001" customHeight="1">
      <c r="A38" t="s">
        <v>41</v>
      </c>
      <c r="D38" s="2"/>
    </row>
    <row r="39" spans="1:8" ht="20.100000000000001" customHeight="1">
      <c r="A39" t="s">
        <v>42</v>
      </c>
      <c r="D39" s="2"/>
    </row>
    <row r="40" spans="1:8" ht="20.100000000000001" customHeight="1">
      <c r="D40" s="2"/>
    </row>
    <row r="41" spans="1:8" ht="20.100000000000001" customHeight="1">
      <c r="A41" t="s">
        <v>30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2708160</v>
      </c>
    </row>
    <row r="44" spans="1:8" ht="20.100000000000001" customHeight="1">
      <c r="A44" s="23" t="s">
        <v>28</v>
      </c>
      <c r="B44" s="24"/>
      <c r="C44" s="6">
        <f>H22*12</f>
        <v>0</v>
      </c>
    </row>
    <row r="45" spans="1:8" ht="20.100000000000001" customHeight="1">
      <c r="A45" s="23" t="s">
        <v>29</v>
      </c>
      <c r="B45" s="24"/>
      <c r="C45" s="6">
        <f>H28*12</f>
        <v>0</v>
      </c>
    </row>
    <row r="46" spans="1:8" ht="20.100000000000001" customHeight="1">
      <c r="A46" s="22" t="s">
        <v>14</v>
      </c>
      <c r="B46" s="22"/>
      <c r="C46" s="6">
        <f>G36</f>
        <v>1015560</v>
      </c>
    </row>
    <row r="47" spans="1:8" ht="20.100000000000001" customHeight="1">
      <c r="A47" s="25" t="s">
        <v>6</v>
      </c>
      <c r="B47" s="25"/>
      <c r="C47" s="6">
        <f>SUM(C43:C46)</f>
        <v>3723720</v>
      </c>
    </row>
  </sheetData>
  <mergeCells count="24">
    <mergeCell ref="D15:E15"/>
    <mergeCell ref="A4:B4"/>
    <mergeCell ref="A5:A6"/>
    <mergeCell ref="A8:B8"/>
    <mergeCell ref="A9:B9"/>
    <mergeCell ref="A10:B10"/>
    <mergeCell ref="A11:B11"/>
    <mergeCell ref="A42:B42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43:B43"/>
    <mergeCell ref="A44:B44"/>
    <mergeCell ref="A45:B45"/>
    <mergeCell ref="A46:B46"/>
    <mergeCell ref="A47:B47"/>
  </mergeCells>
  <phoneticPr fontId="2"/>
  <dataValidations count="2">
    <dataValidation type="list" allowBlank="1" showInputMessage="1" showErrorMessage="1" sqref="B7" xr:uid="{3A00C536-8D2B-4838-994C-FBA414D928E3}">
      <formula1>"週,月"</formula1>
    </dataValidation>
    <dataValidation type="list" allowBlank="1" showInputMessage="1" showErrorMessage="1" sqref="C4" xr:uid="{16530506-33B2-4C0E-9B59-DA0313215338}">
      <formula1>"看護師,准看護師"</formula1>
    </dataValidation>
  </dataValidations>
  <pageMargins left="0.70866141732283472" right="0.70866141732283472" top="0.74803149606299213" bottom="0.31496062992125984" header="0.31496062992125984" footer="0.31496062992125984"/>
  <pageSetup paperSize="9" scale="89" orientation="portrait" r:id="rId1"/>
  <colBreaks count="1" manualBreakCount="1">
    <brk id="11" max="1048575" man="1"/>
  </colBreaks>
  <ignoredErrors>
    <ignoredError sqref="D3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46D8-8BFD-417B-8466-53895EAF6BE1}">
  <dimension ref="A1:H47"/>
  <sheetViews>
    <sheetView topLeftCell="A16" zoomScaleNormal="100" workbookViewId="0">
      <selection activeCell="L20" sqref="L20"/>
    </sheetView>
  </sheetViews>
  <sheetFormatPr defaultRowHeight="20.100000000000001" customHeight="1"/>
  <cols>
    <col min="3" max="3" width="9.25" bestFit="1" customWidth="1"/>
  </cols>
  <sheetData>
    <row r="1" spans="1:8" ht="20.100000000000001" customHeight="1">
      <c r="A1" t="s">
        <v>37</v>
      </c>
      <c r="E1" t="s">
        <v>51</v>
      </c>
      <c r="H1" t="s">
        <v>45</v>
      </c>
    </row>
    <row r="2" spans="1:8" ht="20.100000000000001" customHeight="1">
      <c r="H2" t="s">
        <v>46</v>
      </c>
    </row>
    <row r="3" spans="1:8" ht="20.100000000000001" customHeight="1">
      <c r="A3" t="s">
        <v>21</v>
      </c>
    </row>
    <row r="4" spans="1:8" ht="20.100000000000001" customHeight="1">
      <c r="A4" s="25" t="s">
        <v>35</v>
      </c>
      <c r="B4" s="25"/>
      <c r="C4" s="12" t="s">
        <v>36</v>
      </c>
    </row>
    <row r="5" spans="1:8" ht="20.100000000000001" customHeight="1">
      <c r="A5" s="35" t="s">
        <v>31</v>
      </c>
      <c r="B5" s="5" t="s">
        <v>33</v>
      </c>
      <c r="C5" s="12">
        <v>7.75</v>
      </c>
    </row>
    <row r="6" spans="1:8" ht="20.100000000000001" customHeight="1">
      <c r="A6" s="36"/>
      <c r="B6" s="5" t="s">
        <v>34</v>
      </c>
      <c r="C6" s="12"/>
    </row>
    <row r="7" spans="1:8" ht="20.100000000000001" customHeight="1">
      <c r="A7" s="3" t="s">
        <v>18</v>
      </c>
      <c r="B7" s="13" t="s">
        <v>19</v>
      </c>
      <c r="C7" s="12">
        <v>2</v>
      </c>
    </row>
    <row r="8" spans="1:8" ht="20.100000000000001" customHeight="1">
      <c r="A8" s="26" t="s">
        <v>32</v>
      </c>
      <c r="B8" s="28"/>
      <c r="C8" s="12"/>
    </row>
    <row r="9" spans="1:8" ht="20.100000000000001" customHeight="1">
      <c r="A9" s="26" t="s">
        <v>24</v>
      </c>
      <c r="B9" s="28"/>
      <c r="C9" s="12">
        <v>4</v>
      </c>
    </row>
    <row r="10" spans="1:8" ht="20.100000000000001" customHeight="1">
      <c r="A10" s="26" t="s">
        <v>3</v>
      </c>
      <c r="B10" s="28"/>
      <c r="C10" s="12">
        <v>4</v>
      </c>
    </row>
    <row r="11" spans="1:8" ht="20.100000000000001" customHeight="1">
      <c r="A11" s="25" t="s">
        <v>26</v>
      </c>
      <c r="B11" s="25"/>
      <c r="C11" s="12"/>
    </row>
    <row r="12" spans="1:8" ht="20.100000000000001" customHeight="1">
      <c r="A12" t="s">
        <v>39</v>
      </c>
      <c r="B12" s="17"/>
    </row>
    <row r="14" spans="1:8" ht="20.100000000000001" customHeight="1">
      <c r="A14" t="s">
        <v>8</v>
      </c>
    </row>
    <row r="15" spans="1:8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8" ht="20.100000000000001" customHeight="1">
      <c r="A16" s="4">
        <f>IF(C4="看護師",1716,1488)</f>
        <v>1716</v>
      </c>
      <c r="B16" s="3">
        <f>C5</f>
        <v>7.75</v>
      </c>
      <c r="C16" s="4">
        <f>ROUND(A16*B16,0)</f>
        <v>13299</v>
      </c>
      <c r="D16" s="14" t="str">
        <f>B7</f>
        <v>週</v>
      </c>
      <c r="E16" s="3">
        <f>C7</f>
        <v>2</v>
      </c>
      <c r="F16" s="4">
        <f>IF(D16="月",C16*E16,IF(C6="",ROUND(C16*E16*52/12,0),C16*C8))</f>
        <v>115258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115258</v>
      </c>
    </row>
    <row r="19" spans="1:8" ht="20.100000000000001" customHeight="1">
      <c r="A19" t="s">
        <v>55</v>
      </c>
    </row>
    <row r="20" spans="1:8" ht="20.100000000000001" customHeight="1">
      <c r="A20" s="26" t="s">
        <v>25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24</v>
      </c>
      <c r="B21" s="5" t="s">
        <v>3</v>
      </c>
      <c r="C21" s="5" t="s">
        <v>26</v>
      </c>
      <c r="D21" s="5" t="s">
        <v>24</v>
      </c>
      <c r="E21" s="5" t="s">
        <v>3</v>
      </c>
      <c r="F21" s="5" t="s">
        <v>26</v>
      </c>
      <c r="G21" s="5" t="s">
        <v>5</v>
      </c>
      <c r="H21" s="15">
        <v>0.25</v>
      </c>
    </row>
    <row r="22" spans="1:8" ht="20.100000000000001" customHeight="1">
      <c r="A22" s="3">
        <f>C9</f>
        <v>4</v>
      </c>
      <c r="B22" s="3">
        <f>C10</f>
        <v>4</v>
      </c>
      <c r="C22" s="3">
        <f>C11</f>
        <v>0</v>
      </c>
      <c r="D22" s="3">
        <f>A22*D23</f>
        <v>12</v>
      </c>
      <c r="E22" s="3">
        <f>B22*E23</f>
        <v>18</v>
      </c>
      <c r="F22" s="3">
        <f>C22*F23</f>
        <v>0</v>
      </c>
      <c r="G22" s="3">
        <f>ROUND(SUM(D22:F22),0)</f>
        <v>30</v>
      </c>
      <c r="H22" s="4">
        <f>ROUND(A16*H21,0)*G22</f>
        <v>12870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56</v>
      </c>
    </row>
    <row r="26" spans="1:8" ht="20.100000000000001" customHeight="1">
      <c r="A26" s="25" t="s">
        <v>25</v>
      </c>
      <c r="B26" s="25"/>
      <c r="C26" s="25"/>
      <c r="D26" s="25" t="s">
        <v>27</v>
      </c>
      <c r="E26" s="25"/>
      <c r="F26" s="25"/>
      <c r="G26" s="25" t="s">
        <v>6</v>
      </c>
      <c r="H26" s="25"/>
    </row>
    <row r="27" spans="1:8" ht="20.100000000000001" customHeight="1">
      <c r="A27" s="5" t="s">
        <v>24</v>
      </c>
      <c r="B27" s="5" t="s">
        <v>3</v>
      </c>
      <c r="C27" s="5" t="s">
        <v>26</v>
      </c>
      <c r="D27" s="5" t="s">
        <v>24</v>
      </c>
      <c r="E27" s="5" t="s">
        <v>3</v>
      </c>
      <c r="F27" s="5" t="s">
        <v>26</v>
      </c>
      <c r="G27" s="5" t="s">
        <v>4</v>
      </c>
      <c r="H27" s="5" t="s">
        <v>27</v>
      </c>
    </row>
    <row r="28" spans="1:8" ht="20.100000000000001" customHeight="1">
      <c r="A28" s="3">
        <f>C9</f>
        <v>4</v>
      </c>
      <c r="B28" s="3">
        <f>C10</f>
        <v>4</v>
      </c>
      <c r="C28" s="3">
        <f>C11</f>
        <v>0</v>
      </c>
      <c r="D28" s="4">
        <f>A28*D29</f>
        <v>11600</v>
      </c>
      <c r="E28" s="4">
        <f t="shared" ref="E28:F28" si="0">B28*E29</f>
        <v>12800</v>
      </c>
      <c r="F28" s="4">
        <f t="shared" si="0"/>
        <v>0</v>
      </c>
      <c r="G28" s="3">
        <f>SUM(A28:C28)</f>
        <v>8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43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115258</v>
      </c>
      <c r="C34" s="11">
        <v>1.2250000000000001</v>
      </c>
      <c r="D34" s="6">
        <f>ROUNDDOWN(B34*C34,0)</f>
        <v>141191</v>
      </c>
      <c r="E34" s="11">
        <v>1.0249999999999999</v>
      </c>
      <c r="F34" s="6">
        <f>ROUNDDOWN(B34*E34,0)</f>
        <v>118139</v>
      </c>
      <c r="G34" s="20">
        <f>D34+F34</f>
        <v>259330</v>
      </c>
      <c r="H34" s="21"/>
    </row>
    <row r="35" spans="1:8" ht="20.100000000000001" customHeight="1">
      <c r="A35" s="6" t="s">
        <v>12</v>
      </c>
      <c r="B35" s="6">
        <f>F18</f>
        <v>115258</v>
      </c>
      <c r="C35" s="11">
        <f>C34</f>
        <v>1.2250000000000001</v>
      </c>
      <c r="D35" s="6">
        <f>ROUNDDOWN(B35*C35,0)</f>
        <v>141191</v>
      </c>
      <c r="E35" s="11">
        <f>E34</f>
        <v>1.0249999999999999</v>
      </c>
      <c r="F35" s="6">
        <f>ROUNDDOWN(B35*E35,0)</f>
        <v>118139</v>
      </c>
      <c r="G35" s="20">
        <f>D35+F35</f>
        <v>259330</v>
      </c>
      <c r="H35" s="18"/>
    </row>
    <row r="36" spans="1:8" ht="20.100000000000001" customHeight="1">
      <c r="A36" s="16" t="s">
        <v>44</v>
      </c>
      <c r="G36" s="6">
        <f>SUM(G34:G35)</f>
        <v>518660</v>
      </c>
    </row>
    <row r="37" spans="1:8" ht="20.100000000000001" customHeight="1">
      <c r="A37" t="s">
        <v>40</v>
      </c>
      <c r="D37" s="2"/>
    </row>
    <row r="38" spans="1:8" ht="20.100000000000001" customHeight="1">
      <c r="A38" t="s">
        <v>41</v>
      </c>
      <c r="D38" s="2"/>
    </row>
    <row r="39" spans="1:8" ht="20.100000000000001" customHeight="1">
      <c r="A39" t="s">
        <v>42</v>
      </c>
      <c r="D39" s="2"/>
    </row>
    <row r="40" spans="1:8" ht="20.100000000000001" customHeight="1">
      <c r="D40" s="2"/>
    </row>
    <row r="41" spans="1:8" ht="20.100000000000001" customHeight="1">
      <c r="A41" t="s">
        <v>30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1383096</v>
      </c>
    </row>
    <row r="44" spans="1:8" ht="20.100000000000001" customHeight="1">
      <c r="A44" s="23" t="s">
        <v>28</v>
      </c>
      <c r="B44" s="24"/>
      <c r="C44" s="6">
        <f>H22*12</f>
        <v>154440</v>
      </c>
    </row>
    <row r="45" spans="1:8" ht="20.100000000000001" customHeight="1">
      <c r="A45" s="23" t="s">
        <v>29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518660</v>
      </c>
    </row>
    <row r="47" spans="1:8" ht="20.100000000000001" customHeight="1">
      <c r="A47" s="25" t="s">
        <v>6</v>
      </c>
      <c r="B47" s="25"/>
      <c r="C47" s="6">
        <f>SUM(C43:C46)</f>
        <v>2348996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63FAFFA8-3B5D-4D6F-B621-7B68C1EA9AE8}">
      <formula1>"看護師,准看護師"</formula1>
    </dataValidation>
    <dataValidation type="list" allowBlank="1" showInputMessage="1" showErrorMessage="1" sqref="B7" xr:uid="{647CA25F-D06C-4438-B19C-90624DB8E134}">
      <formula1>"週,月"</formula1>
    </dataValidation>
  </dataValidations>
  <pageMargins left="0.70866141732283472" right="0.70866141732283472" top="0.74803149606299213" bottom="0.31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8DE-79CD-4294-B3A3-A04C05BF829D}">
  <dimension ref="A1:H47"/>
  <sheetViews>
    <sheetView topLeftCell="A16" zoomScaleNormal="100" workbookViewId="0">
      <selection activeCell="K23" sqref="K23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37</v>
      </c>
      <c r="E1" t="s">
        <v>50</v>
      </c>
    </row>
    <row r="3" spans="1:6" ht="20.100000000000001" customHeight="1">
      <c r="A3" t="s">
        <v>21</v>
      </c>
    </row>
    <row r="4" spans="1:6" ht="20.100000000000001" customHeight="1">
      <c r="A4" s="25" t="s">
        <v>35</v>
      </c>
      <c r="B4" s="25"/>
      <c r="C4" s="12" t="s">
        <v>36</v>
      </c>
    </row>
    <row r="5" spans="1:6" ht="20.100000000000001" customHeight="1">
      <c r="A5" s="35" t="s">
        <v>31</v>
      </c>
      <c r="B5" s="5" t="s">
        <v>33</v>
      </c>
      <c r="C5" s="12">
        <v>7.75</v>
      </c>
    </row>
    <row r="6" spans="1:6" ht="20.100000000000001" customHeight="1">
      <c r="A6" s="36"/>
      <c r="B6" s="5" t="s">
        <v>34</v>
      </c>
      <c r="C6" s="12"/>
    </row>
    <row r="7" spans="1:6" ht="20.100000000000001" customHeight="1">
      <c r="A7" s="3" t="s">
        <v>18</v>
      </c>
      <c r="B7" s="13" t="s">
        <v>20</v>
      </c>
      <c r="C7" s="12">
        <v>17</v>
      </c>
    </row>
    <row r="8" spans="1:6" ht="20.100000000000001" customHeight="1">
      <c r="A8" s="26" t="s">
        <v>32</v>
      </c>
      <c r="B8" s="28"/>
      <c r="C8" s="12"/>
    </row>
    <row r="9" spans="1:6" ht="20.100000000000001" customHeight="1">
      <c r="A9" s="26" t="s">
        <v>24</v>
      </c>
      <c r="B9" s="28"/>
      <c r="C9" s="12">
        <v>9</v>
      </c>
    </row>
    <row r="10" spans="1:6" ht="20.100000000000001" customHeight="1">
      <c r="A10" s="26" t="s">
        <v>3</v>
      </c>
      <c r="B10" s="28"/>
      <c r="C10" s="12">
        <v>8</v>
      </c>
    </row>
    <row r="11" spans="1:6" ht="20.100000000000001" customHeight="1">
      <c r="A11" s="25" t="s">
        <v>26</v>
      </c>
      <c r="B11" s="25"/>
      <c r="C11" s="12"/>
    </row>
    <row r="12" spans="1:6" ht="20.100000000000001" customHeight="1">
      <c r="A12" t="s">
        <v>39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IF(C4="看護師",1716,1488)</f>
        <v>1716</v>
      </c>
      <c r="B16" s="3">
        <f>C5</f>
        <v>7.75</v>
      </c>
      <c r="C16" s="4">
        <f>ROUND(A16*B16,0)</f>
        <v>13299</v>
      </c>
      <c r="D16" s="14" t="str">
        <f>B7</f>
        <v>月</v>
      </c>
      <c r="E16" s="3">
        <f>C7</f>
        <v>17</v>
      </c>
      <c r="F16" s="4">
        <f>IF(D16="月",C16*E16,IF(C6="",ROUND(C16*E16*52/12,0),C16*C8))</f>
        <v>226083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226083</v>
      </c>
    </row>
    <row r="19" spans="1:8" ht="20.100000000000001" customHeight="1">
      <c r="A19" t="s">
        <v>57</v>
      </c>
    </row>
    <row r="20" spans="1:8" ht="20.100000000000001" customHeight="1">
      <c r="A20" s="26" t="s">
        <v>25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24</v>
      </c>
      <c r="B21" s="5" t="s">
        <v>3</v>
      </c>
      <c r="C21" s="5" t="s">
        <v>26</v>
      </c>
      <c r="D21" s="5" t="s">
        <v>24</v>
      </c>
      <c r="E21" s="5" t="s">
        <v>3</v>
      </c>
      <c r="F21" s="5" t="s">
        <v>26</v>
      </c>
      <c r="G21" s="5" t="s">
        <v>5</v>
      </c>
      <c r="H21" s="15">
        <v>0.25</v>
      </c>
    </row>
    <row r="22" spans="1:8" ht="20.100000000000001" customHeight="1">
      <c r="A22" s="3">
        <f>C9</f>
        <v>9</v>
      </c>
      <c r="B22" s="3">
        <f>C10</f>
        <v>8</v>
      </c>
      <c r="C22" s="3">
        <f>C11</f>
        <v>0</v>
      </c>
      <c r="D22" s="3">
        <f>A22*D23</f>
        <v>27</v>
      </c>
      <c r="E22" s="3">
        <f>B22*E23</f>
        <v>36</v>
      </c>
      <c r="F22" s="3">
        <f>C22*F23</f>
        <v>0</v>
      </c>
      <c r="G22" s="3">
        <f>ROUND(SUM(D22:F22),0)</f>
        <v>63</v>
      </c>
      <c r="H22" s="4">
        <f>ROUND(A16*H21,0)*G22</f>
        <v>27027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56</v>
      </c>
    </row>
    <row r="26" spans="1:8" ht="20.100000000000001" customHeight="1">
      <c r="A26" s="25" t="s">
        <v>25</v>
      </c>
      <c r="B26" s="25"/>
      <c r="C26" s="25"/>
      <c r="D26" s="25" t="s">
        <v>27</v>
      </c>
      <c r="E26" s="25"/>
      <c r="F26" s="25"/>
      <c r="G26" s="25" t="s">
        <v>6</v>
      </c>
      <c r="H26" s="25"/>
    </row>
    <row r="27" spans="1:8" ht="20.100000000000001" customHeight="1">
      <c r="A27" s="5" t="s">
        <v>24</v>
      </c>
      <c r="B27" s="5" t="s">
        <v>3</v>
      </c>
      <c r="C27" s="5" t="s">
        <v>26</v>
      </c>
      <c r="D27" s="5" t="s">
        <v>24</v>
      </c>
      <c r="E27" s="5" t="s">
        <v>3</v>
      </c>
      <c r="F27" s="5" t="s">
        <v>26</v>
      </c>
      <c r="G27" s="5" t="s">
        <v>4</v>
      </c>
      <c r="H27" s="5" t="s">
        <v>27</v>
      </c>
    </row>
    <row r="28" spans="1:8" ht="20.100000000000001" customHeight="1">
      <c r="A28" s="3">
        <f>C9</f>
        <v>9</v>
      </c>
      <c r="B28" s="3">
        <f>C10</f>
        <v>8</v>
      </c>
      <c r="C28" s="3">
        <f>C11</f>
        <v>0</v>
      </c>
      <c r="D28" s="4">
        <f>A28*D29</f>
        <v>26100</v>
      </c>
      <c r="E28" s="4">
        <f t="shared" ref="E28:F28" si="0">B28*E29</f>
        <v>25600</v>
      </c>
      <c r="F28" s="4">
        <f t="shared" si="0"/>
        <v>0</v>
      </c>
      <c r="G28" s="3">
        <f>SUM(A28:C28)</f>
        <v>17</v>
      </c>
      <c r="H28" s="4">
        <f>SUM(D28:F28)</f>
        <v>51700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43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226083</v>
      </c>
      <c r="C34" s="11">
        <v>1.2250000000000001</v>
      </c>
      <c r="D34" s="6">
        <f>ROUNDDOWN(B34*C34,0)</f>
        <v>276951</v>
      </c>
      <c r="E34" s="11">
        <v>1.0249999999999999</v>
      </c>
      <c r="F34" s="6">
        <f>ROUNDDOWN(B34*E34,0)</f>
        <v>231735</v>
      </c>
      <c r="G34" s="20">
        <f>D34+F34</f>
        <v>508686</v>
      </c>
      <c r="H34" s="21"/>
    </row>
    <row r="35" spans="1:8" ht="20.100000000000001" customHeight="1">
      <c r="A35" s="6" t="s">
        <v>12</v>
      </c>
      <c r="B35" s="6">
        <f>F18</f>
        <v>226083</v>
      </c>
      <c r="C35" s="11">
        <f>C34</f>
        <v>1.2250000000000001</v>
      </c>
      <c r="D35" s="6">
        <f>ROUNDDOWN(B35*C35,0)</f>
        <v>276951</v>
      </c>
      <c r="E35" s="11">
        <f>E34</f>
        <v>1.0249999999999999</v>
      </c>
      <c r="F35" s="6">
        <f>ROUNDDOWN(B35*E35,0)</f>
        <v>231735</v>
      </c>
      <c r="G35" s="20">
        <f>D35+F35</f>
        <v>508686</v>
      </c>
      <c r="H35" s="18"/>
    </row>
    <row r="36" spans="1:8" ht="20.100000000000001" customHeight="1">
      <c r="A36" s="16" t="s">
        <v>44</v>
      </c>
      <c r="G36" s="6">
        <f>SUM(G34:G35)</f>
        <v>1017372</v>
      </c>
    </row>
    <row r="37" spans="1:8" ht="20.100000000000001" customHeight="1">
      <c r="A37" t="s">
        <v>40</v>
      </c>
      <c r="D37" s="2"/>
    </row>
    <row r="38" spans="1:8" ht="20.100000000000001" customHeight="1">
      <c r="A38" t="s">
        <v>41</v>
      </c>
      <c r="D38" s="2"/>
    </row>
    <row r="39" spans="1:8" ht="20.100000000000001" customHeight="1">
      <c r="A39" t="s">
        <v>42</v>
      </c>
      <c r="D39" s="2"/>
    </row>
    <row r="40" spans="1:8" ht="20.100000000000001" customHeight="1">
      <c r="D40" s="2"/>
    </row>
    <row r="41" spans="1:8" ht="20.100000000000001" customHeight="1">
      <c r="A41" t="s">
        <v>30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2712996</v>
      </c>
    </row>
    <row r="44" spans="1:8" ht="20.100000000000001" customHeight="1">
      <c r="A44" s="23" t="s">
        <v>28</v>
      </c>
      <c r="B44" s="24"/>
      <c r="C44" s="6">
        <f>H22*12</f>
        <v>324324</v>
      </c>
    </row>
    <row r="45" spans="1:8" ht="20.100000000000001" customHeight="1">
      <c r="A45" s="23" t="s">
        <v>29</v>
      </c>
      <c r="B45" s="24"/>
      <c r="C45" s="6">
        <f>H28*12</f>
        <v>620400</v>
      </c>
    </row>
    <row r="46" spans="1:8" ht="20.100000000000001" customHeight="1">
      <c r="A46" s="22" t="s">
        <v>14</v>
      </c>
      <c r="B46" s="22"/>
      <c r="C46" s="6">
        <f>G36</f>
        <v>1017372</v>
      </c>
    </row>
    <row r="47" spans="1:8" ht="20.100000000000001" customHeight="1">
      <c r="A47" s="25" t="s">
        <v>6</v>
      </c>
      <c r="B47" s="25"/>
      <c r="C47" s="6">
        <f>SUM(C43:C46)</f>
        <v>4675092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547A0123-CFE0-43BD-BE3F-C5E29A890039}">
      <formula1>"看護師,准看護師"</formula1>
    </dataValidation>
    <dataValidation type="list" allowBlank="1" showInputMessage="1" showErrorMessage="1" sqref="B7" xr:uid="{09BA9FAF-3569-4500-A0CB-4FFE60900B82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35FE-F325-48BE-993A-80DE25E3CE8D}">
  <dimension ref="A1:K47"/>
  <sheetViews>
    <sheetView topLeftCell="A25" zoomScaleNormal="100" workbookViewId="0">
      <selection activeCell="I21" sqref="I21"/>
    </sheetView>
  </sheetViews>
  <sheetFormatPr defaultRowHeight="20.100000000000001" customHeight="1"/>
  <cols>
    <col min="3" max="3" width="9.25" bestFit="1" customWidth="1"/>
  </cols>
  <sheetData>
    <row r="1" spans="1:11" ht="20.100000000000001" customHeight="1">
      <c r="A1" t="s">
        <v>37</v>
      </c>
      <c r="E1" t="s">
        <v>52</v>
      </c>
      <c r="I1" s="37" t="s">
        <v>54</v>
      </c>
      <c r="J1" s="37"/>
      <c r="K1" s="37"/>
    </row>
    <row r="2" spans="1:11" ht="20.100000000000001" customHeight="1">
      <c r="I2" t="s">
        <v>48</v>
      </c>
    </row>
    <row r="3" spans="1:11" ht="20.100000000000001" customHeight="1">
      <c r="A3" t="s">
        <v>21</v>
      </c>
    </row>
    <row r="4" spans="1:11" ht="20.100000000000001" customHeight="1">
      <c r="A4" s="25" t="s">
        <v>35</v>
      </c>
      <c r="B4" s="25"/>
      <c r="C4" s="12" t="s">
        <v>36</v>
      </c>
    </row>
    <row r="5" spans="1:11" ht="20.100000000000001" customHeight="1">
      <c r="A5" s="35" t="s">
        <v>31</v>
      </c>
      <c r="B5" s="5" t="s">
        <v>33</v>
      </c>
      <c r="C5" s="12">
        <v>15.5</v>
      </c>
    </row>
    <row r="6" spans="1:11" ht="20.100000000000001" customHeight="1">
      <c r="A6" s="36"/>
      <c r="B6" s="5" t="s">
        <v>34</v>
      </c>
      <c r="C6" s="12"/>
    </row>
    <row r="7" spans="1:11" ht="20.100000000000001" customHeight="1">
      <c r="A7" s="3" t="s">
        <v>18</v>
      </c>
      <c r="B7" s="13" t="s">
        <v>19</v>
      </c>
      <c r="C7" s="12">
        <v>1</v>
      </c>
    </row>
    <row r="8" spans="1:11" ht="20.100000000000001" customHeight="1">
      <c r="A8" s="26" t="s">
        <v>32</v>
      </c>
      <c r="B8" s="28"/>
      <c r="C8" s="12"/>
    </row>
    <row r="9" spans="1:11" ht="20.100000000000001" customHeight="1">
      <c r="A9" s="26" t="s">
        <v>24</v>
      </c>
      <c r="B9" s="28"/>
      <c r="C9" s="12"/>
    </row>
    <row r="10" spans="1:11" ht="20.100000000000001" customHeight="1">
      <c r="A10" s="26" t="s">
        <v>3</v>
      </c>
      <c r="B10" s="28"/>
      <c r="C10" s="12"/>
    </row>
    <row r="11" spans="1:11" ht="20.100000000000001" customHeight="1">
      <c r="A11" s="25" t="s">
        <v>26</v>
      </c>
      <c r="B11" s="25"/>
      <c r="C11" s="12">
        <v>4</v>
      </c>
    </row>
    <row r="12" spans="1:11" ht="20.100000000000001" customHeight="1">
      <c r="A12" t="s">
        <v>47</v>
      </c>
      <c r="B12" s="17"/>
    </row>
    <row r="14" spans="1:11" ht="20.100000000000001" customHeight="1">
      <c r="A14" t="s">
        <v>8</v>
      </c>
    </row>
    <row r="15" spans="1:11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11" ht="20.100000000000001" customHeight="1">
      <c r="A16" s="4">
        <f>IF(C4="看護師",1716,1488)</f>
        <v>1716</v>
      </c>
      <c r="B16" s="3">
        <f>C5</f>
        <v>15.5</v>
      </c>
      <c r="C16" s="4">
        <f>ROUND(A16*B16,0)</f>
        <v>26598</v>
      </c>
      <c r="D16" s="14" t="str">
        <f>B7</f>
        <v>週</v>
      </c>
      <c r="E16" s="3">
        <f>C7</f>
        <v>1</v>
      </c>
      <c r="F16" s="4">
        <f>IF(D16="月",C16*E16,IF(C6="",ROUND(C16*E16*52/12,0),C16*C8))</f>
        <v>115258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115258</v>
      </c>
    </row>
    <row r="19" spans="1:8" ht="20.100000000000001" customHeight="1">
      <c r="A19" t="s">
        <v>57</v>
      </c>
    </row>
    <row r="20" spans="1:8" ht="20.100000000000001" customHeight="1">
      <c r="A20" s="26" t="s">
        <v>25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24</v>
      </c>
      <c r="B21" s="5" t="s">
        <v>3</v>
      </c>
      <c r="C21" s="5" t="s">
        <v>26</v>
      </c>
      <c r="D21" s="5" t="s">
        <v>24</v>
      </c>
      <c r="E21" s="5" t="s">
        <v>3</v>
      </c>
      <c r="F21" s="5" t="s">
        <v>26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4</v>
      </c>
      <c r="D22" s="3">
        <f>A22*D23</f>
        <v>0</v>
      </c>
      <c r="E22" s="3">
        <f>B22*E23</f>
        <v>0</v>
      </c>
      <c r="F22" s="3">
        <f>C22*F23</f>
        <v>28</v>
      </c>
      <c r="G22" s="3">
        <f>ROUND(SUM(D22:F22),0)</f>
        <v>28</v>
      </c>
      <c r="H22" s="4">
        <f>ROUND(A16*H21,0)*G22</f>
        <v>12012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56</v>
      </c>
    </row>
    <row r="26" spans="1:8" ht="20.100000000000001" customHeight="1">
      <c r="A26" s="25" t="s">
        <v>25</v>
      </c>
      <c r="B26" s="25"/>
      <c r="C26" s="25"/>
      <c r="D26" s="25" t="s">
        <v>27</v>
      </c>
      <c r="E26" s="25"/>
      <c r="F26" s="25"/>
      <c r="G26" s="25" t="s">
        <v>6</v>
      </c>
      <c r="H26" s="25"/>
    </row>
    <row r="27" spans="1:8" ht="20.100000000000001" customHeight="1">
      <c r="A27" s="5" t="s">
        <v>24</v>
      </c>
      <c r="B27" s="5" t="s">
        <v>3</v>
      </c>
      <c r="C27" s="5" t="s">
        <v>26</v>
      </c>
      <c r="D27" s="5" t="s">
        <v>24</v>
      </c>
      <c r="E27" s="5" t="s">
        <v>3</v>
      </c>
      <c r="F27" s="5" t="s">
        <v>26</v>
      </c>
      <c r="G27" s="5" t="s">
        <v>4</v>
      </c>
      <c r="H27" s="5" t="s">
        <v>27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4</v>
      </c>
      <c r="D28" s="4">
        <f>A28*D29</f>
        <v>0</v>
      </c>
      <c r="E28" s="4">
        <f t="shared" ref="E28:F28" si="0">B28*E29</f>
        <v>0</v>
      </c>
      <c r="F28" s="4">
        <f t="shared" si="0"/>
        <v>24400</v>
      </c>
      <c r="G28" s="3">
        <f>SUM(A28:C28)</f>
        <v>4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43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115258</v>
      </c>
      <c r="C34" s="11">
        <v>1.2250000000000001</v>
      </c>
      <c r="D34" s="6">
        <f>ROUNDDOWN(B34*C34,0)</f>
        <v>141191</v>
      </c>
      <c r="E34" s="11">
        <v>1.0249999999999999</v>
      </c>
      <c r="F34" s="6">
        <f>ROUNDDOWN(B34*E34,0)</f>
        <v>118139</v>
      </c>
      <c r="G34" s="20">
        <f>D34+F34</f>
        <v>259330</v>
      </c>
      <c r="H34" s="21"/>
    </row>
    <row r="35" spans="1:8" ht="20.100000000000001" customHeight="1">
      <c r="A35" s="6" t="s">
        <v>12</v>
      </c>
      <c r="B35" s="6">
        <f>F18</f>
        <v>115258</v>
      </c>
      <c r="C35" s="11">
        <f>C34</f>
        <v>1.2250000000000001</v>
      </c>
      <c r="D35" s="6">
        <f>ROUNDDOWN(B35*C35,0)</f>
        <v>141191</v>
      </c>
      <c r="E35" s="11">
        <f>E34</f>
        <v>1.0249999999999999</v>
      </c>
      <c r="F35" s="6">
        <f>ROUNDDOWN(B35*E35,0)</f>
        <v>118139</v>
      </c>
      <c r="G35" s="20">
        <f>D35+F35</f>
        <v>259330</v>
      </c>
      <c r="H35" s="18"/>
    </row>
    <row r="36" spans="1:8" ht="20.100000000000001" customHeight="1">
      <c r="A36" s="16" t="s">
        <v>44</v>
      </c>
      <c r="G36" s="6">
        <f>SUM(G34:G35)</f>
        <v>518660</v>
      </c>
    </row>
    <row r="37" spans="1:8" ht="20.100000000000001" customHeight="1">
      <c r="A37" t="s">
        <v>40</v>
      </c>
      <c r="D37" s="2"/>
    </row>
    <row r="38" spans="1:8" ht="20.100000000000001" customHeight="1">
      <c r="A38" t="s">
        <v>41</v>
      </c>
      <c r="D38" s="2"/>
    </row>
    <row r="39" spans="1:8" ht="20.100000000000001" customHeight="1">
      <c r="A39" t="s">
        <v>42</v>
      </c>
      <c r="D39" s="2"/>
    </row>
    <row r="40" spans="1:8" ht="20.100000000000001" customHeight="1">
      <c r="D40" s="2"/>
    </row>
    <row r="41" spans="1:8" ht="20.100000000000001" customHeight="1">
      <c r="A41" t="s">
        <v>30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1383096</v>
      </c>
    </row>
    <row r="44" spans="1:8" ht="20.100000000000001" customHeight="1">
      <c r="A44" s="23" t="s">
        <v>28</v>
      </c>
      <c r="B44" s="24"/>
      <c r="C44" s="6">
        <f>H22*12</f>
        <v>144144</v>
      </c>
    </row>
    <row r="45" spans="1:8" ht="20.100000000000001" customHeight="1">
      <c r="A45" s="23" t="s">
        <v>29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518660</v>
      </c>
    </row>
    <row r="47" spans="1:8" ht="20.100000000000001" customHeight="1">
      <c r="A47" s="25" t="s">
        <v>6</v>
      </c>
      <c r="B47" s="25"/>
      <c r="C47" s="6">
        <f>SUM(C43:C46)</f>
        <v>2338700</v>
      </c>
    </row>
  </sheetData>
  <mergeCells count="25">
    <mergeCell ref="A47:B47"/>
    <mergeCell ref="G32:G33"/>
    <mergeCell ref="A43:B43"/>
    <mergeCell ref="A44:B44"/>
    <mergeCell ref="A45:B45"/>
    <mergeCell ref="A46:B46"/>
    <mergeCell ref="A42:B42"/>
    <mergeCell ref="A11:B11"/>
    <mergeCell ref="D15:E15"/>
    <mergeCell ref="A20:C20"/>
    <mergeCell ref="D20:F20"/>
    <mergeCell ref="A32:A33"/>
    <mergeCell ref="B32:B33"/>
    <mergeCell ref="C32:D32"/>
    <mergeCell ref="E32:F32"/>
    <mergeCell ref="G20:H20"/>
    <mergeCell ref="A26:C26"/>
    <mergeCell ref="D26:F26"/>
    <mergeCell ref="G26:H26"/>
    <mergeCell ref="I1:K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7137B1EB-EE5D-4A74-8D18-DB265C1D572E}">
      <formula1>"看護師,准看護師"</formula1>
    </dataValidation>
    <dataValidation type="list" allowBlank="1" showInputMessage="1" showErrorMessage="1" sqref="B7" xr:uid="{2A8565F7-57F5-4BAE-84DA-DFFA6C745233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49C4-1B19-4488-B21B-9FFABA717C67}">
  <dimension ref="A1:K47"/>
  <sheetViews>
    <sheetView tabSelected="1" topLeftCell="A19" zoomScaleNormal="100" workbookViewId="0">
      <selection activeCell="D26" sqref="D26:F26"/>
    </sheetView>
  </sheetViews>
  <sheetFormatPr defaultRowHeight="20.100000000000001" customHeight="1"/>
  <cols>
    <col min="3" max="3" width="9.25" bestFit="1" customWidth="1"/>
  </cols>
  <sheetData>
    <row r="1" spans="1:11" ht="20.100000000000001" customHeight="1">
      <c r="A1" t="s">
        <v>37</v>
      </c>
      <c r="E1" t="s">
        <v>52</v>
      </c>
      <c r="I1" s="37" t="s">
        <v>49</v>
      </c>
      <c r="J1" s="37"/>
      <c r="K1" s="37"/>
    </row>
    <row r="2" spans="1:11" ht="20.100000000000001" customHeight="1">
      <c r="I2" t="s">
        <v>48</v>
      </c>
    </row>
    <row r="3" spans="1:11" ht="20.100000000000001" customHeight="1">
      <c r="A3" t="s">
        <v>21</v>
      </c>
    </row>
    <row r="4" spans="1:11" ht="20.100000000000001" customHeight="1">
      <c r="A4" s="25" t="s">
        <v>35</v>
      </c>
      <c r="B4" s="25"/>
      <c r="C4" s="12" t="s">
        <v>36</v>
      </c>
    </row>
    <row r="5" spans="1:11" ht="20.100000000000001" customHeight="1">
      <c r="A5" s="35" t="s">
        <v>31</v>
      </c>
      <c r="B5" s="5" t="s">
        <v>33</v>
      </c>
      <c r="C5" s="12">
        <v>15.5</v>
      </c>
    </row>
    <row r="6" spans="1:11" ht="20.100000000000001" customHeight="1">
      <c r="A6" s="36"/>
      <c r="B6" s="5" t="s">
        <v>34</v>
      </c>
      <c r="C6" s="12"/>
    </row>
    <row r="7" spans="1:11" ht="20.100000000000001" customHeight="1">
      <c r="A7" s="3" t="s">
        <v>18</v>
      </c>
      <c r="B7" s="13" t="s">
        <v>20</v>
      </c>
      <c r="C7" s="12">
        <v>8</v>
      </c>
    </row>
    <row r="8" spans="1:11" ht="20.100000000000001" customHeight="1">
      <c r="A8" s="26" t="s">
        <v>32</v>
      </c>
      <c r="B8" s="28"/>
      <c r="C8" s="12"/>
    </row>
    <row r="9" spans="1:11" ht="20.100000000000001" customHeight="1">
      <c r="A9" s="26" t="s">
        <v>24</v>
      </c>
      <c r="B9" s="28"/>
      <c r="C9" s="12"/>
    </row>
    <row r="10" spans="1:11" ht="20.100000000000001" customHeight="1">
      <c r="A10" s="26" t="s">
        <v>3</v>
      </c>
      <c r="B10" s="28"/>
      <c r="C10" s="12"/>
    </row>
    <row r="11" spans="1:11" ht="20.100000000000001" customHeight="1">
      <c r="A11" s="25" t="s">
        <v>26</v>
      </c>
      <c r="B11" s="25"/>
      <c r="C11" s="12">
        <v>8</v>
      </c>
    </row>
    <row r="12" spans="1:11" ht="20.100000000000001" customHeight="1">
      <c r="A12" t="s">
        <v>47</v>
      </c>
      <c r="B12" s="17"/>
    </row>
    <row r="14" spans="1:11" ht="20.100000000000001" customHeight="1">
      <c r="A14" t="s">
        <v>8</v>
      </c>
    </row>
    <row r="15" spans="1:11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11" ht="20.100000000000001" customHeight="1">
      <c r="A16" s="4">
        <f>IF(C4="看護師",1716,1488)</f>
        <v>1716</v>
      </c>
      <c r="B16" s="3">
        <f>C5</f>
        <v>15.5</v>
      </c>
      <c r="C16" s="4">
        <f>ROUND(A16*B16,0)</f>
        <v>26598</v>
      </c>
      <c r="D16" s="14" t="str">
        <f>B7</f>
        <v>月</v>
      </c>
      <c r="E16" s="3">
        <f>C7</f>
        <v>8</v>
      </c>
      <c r="F16" s="4">
        <f>IF(D16="月",C16*E16,IF(C6="",ROUND(C16*E16*52/12,0),C16*C8))</f>
        <v>212784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212784</v>
      </c>
    </row>
    <row r="19" spans="1:8" ht="20.100000000000001" customHeight="1">
      <c r="A19" t="s">
        <v>57</v>
      </c>
    </row>
    <row r="20" spans="1:8" ht="20.100000000000001" customHeight="1">
      <c r="A20" s="26" t="s">
        <v>25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24</v>
      </c>
      <c r="B21" s="5" t="s">
        <v>3</v>
      </c>
      <c r="C21" s="5" t="s">
        <v>26</v>
      </c>
      <c r="D21" s="5" t="s">
        <v>24</v>
      </c>
      <c r="E21" s="5" t="s">
        <v>3</v>
      </c>
      <c r="F21" s="5" t="s">
        <v>26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8</v>
      </c>
      <c r="D22" s="3">
        <f>A22*D23</f>
        <v>0</v>
      </c>
      <c r="E22" s="3">
        <f>B22*E23</f>
        <v>0</v>
      </c>
      <c r="F22" s="3">
        <f>C22*F23</f>
        <v>56</v>
      </c>
      <c r="G22" s="3">
        <f>ROUND(SUM(D22:F22),0)</f>
        <v>56</v>
      </c>
      <c r="H22" s="4">
        <f>ROUND(A16*H21,0)*G22</f>
        <v>24024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56</v>
      </c>
    </row>
    <row r="26" spans="1:8" ht="20.100000000000001" customHeight="1">
      <c r="A26" s="25" t="s">
        <v>25</v>
      </c>
      <c r="B26" s="25"/>
      <c r="C26" s="25"/>
      <c r="D26" s="25" t="s">
        <v>27</v>
      </c>
      <c r="E26" s="25"/>
      <c r="F26" s="25"/>
      <c r="G26" s="25" t="s">
        <v>6</v>
      </c>
      <c r="H26" s="25"/>
    </row>
    <row r="27" spans="1:8" ht="20.100000000000001" customHeight="1">
      <c r="A27" s="5" t="s">
        <v>24</v>
      </c>
      <c r="B27" s="5" t="s">
        <v>3</v>
      </c>
      <c r="C27" s="5" t="s">
        <v>26</v>
      </c>
      <c r="D27" s="5" t="s">
        <v>24</v>
      </c>
      <c r="E27" s="5" t="s">
        <v>3</v>
      </c>
      <c r="F27" s="5" t="s">
        <v>26</v>
      </c>
      <c r="G27" s="5" t="s">
        <v>4</v>
      </c>
      <c r="H27" s="5" t="s">
        <v>27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8</v>
      </c>
      <c r="D28" s="4">
        <f>A28*D29</f>
        <v>0</v>
      </c>
      <c r="E28" s="4">
        <f t="shared" ref="E28:F28" si="0">B28*E29</f>
        <v>0</v>
      </c>
      <c r="F28" s="4">
        <f t="shared" si="0"/>
        <v>48800</v>
      </c>
      <c r="G28" s="3">
        <f>SUM(A28:C28)</f>
        <v>8</v>
      </c>
      <c r="H28" s="4">
        <f>SUM(D28:F28)</f>
        <v>48800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43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212784</v>
      </c>
      <c r="C34" s="11">
        <v>1.2250000000000001</v>
      </c>
      <c r="D34" s="6">
        <f>ROUNDDOWN(B34*C34,0)</f>
        <v>260660</v>
      </c>
      <c r="E34" s="11">
        <v>1.0249999999999999</v>
      </c>
      <c r="F34" s="6">
        <f>ROUNDDOWN(B34*E34,0)</f>
        <v>218103</v>
      </c>
      <c r="G34" s="20">
        <f>D34+F34</f>
        <v>478763</v>
      </c>
      <c r="H34" s="21"/>
    </row>
    <row r="35" spans="1:8" ht="20.100000000000001" customHeight="1">
      <c r="A35" s="6" t="s">
        <v>12</v>
      </c>
      <c r="B35" s="6">
        <f>F18</f>
        <v>212784</v>
      </c>
      <c r="C35" s="11">
        <f>C34</f>
        <v>1.2250000000000001</v>
      </c>
      <c r="D35" s="6">
        <f>ROUNDDOWN(B35*C35,0)</f>
        <v>260660</v>
      </c>
      <c r="E35" s="11">
        <f>E34</f>
        <v>1.0249999999999999</v>
      </c>
      <c r="F35" s="6">
        <f>ROUNDDOWN(B35*E35,0)</f>
        <v>218103</v>
      </c>
      <c r="G35" s="20">
        <f>D35+F35</f>
        <v>478763</v>
      </c>
      <c r="H35" s="18"/>
    </row>
    <row r="36" spans="1:8" ht="20.100000000000001" customHeight="1">
      <c r="A36" s="16" t="s">
        <v>44</v>
      </c>
      <c r="G36" s="6">
        <f>SUM(G34:G35)</f>
        <v>957526</v>
      </c>
    </row>
    <row r="37" spans="1:8" ht="20.100000000000001" customHeight="1">
      <c r="A37" t="s">
        <v>40</v>
      </c>
      <c r="D37" s="2"/>
    </row>
    <row r="38" spans="1:8" ht="20.100000000000001" customHeight="1">
      <c r="A38" t="s">
        <v>41</v>
      </c>
      <c r="D38" s="2"/>
    </row>
    <row r="39" spans="1:8" ht="20.100000000000001" customHeight="1">
      <c r="A39" t="s">
        <v>42</v>
      </c>
      <c r="D39" s="2"/>
    </row>
    <row r="40" spans="1:8" ht="20.100000000000001" customHeight="1">
      <c r="D40" s="2"/>
    </row>
    <row r="41" spans="1:8" ht="20.100000000000001" customHeight="1">
      <c r="A41" t="s">
        <v>30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2553408</v>
      </c>
    </row>
    <row r="44" spans="1:8" ht="20.100000000000001" customHeight="1">
      <c r="A44" s="23" t="s">
        <v>28</v>
      </c>
      <c r="B44" s="24"/>
      <c r="C44" s="6">
        <f>H22*12</f>
        <v>288288</v>
      </c>
    </row>
    <row r="45" spans="1:8" ht="20.100000000000001" customHeight="1">
      <c r="A45" s="23" t="s">
        <v>29</v>
      </c>
      <c r="B45" s="24"/>
      <c r="C45" s="6">
        <f>H28*12</f>
        <v>585600</v>
      </c>
    </row>
    <row r="46" spans="1:8" ht="20.100000000000001" customHeight="1">
      <c r="A46" s="22" t="s">
        <v>14</v>
      </c>
      <c r="B46" s="22"/>
      <c r="C46" s="6">
        <f>G36</f>
        <v>957526</v>
      </c>
    </row>
    <row r="47" spans="1:8" ht="20.100000000000001" customHeight="1">
      <c r="A47" s="25" t="s">
        <v>6</v>
      </c>
      <c r="B47" s="25"/>
      <c r="C47" s="6">
        <f>SUM(C43:C46)</f>
        <v>4384822</v>
      </c>
    </row>
  </sheetData>
  <mergeCells count="25">
    <mergeCell ref="I1:K1"/>
    <mergeCell ref="A43:B43"/>
    <mergeCell ref="A44:B44"/>
    <mergeCell ref="A45:B45"/>
    <mergeCell ref="A46:B46"/>
    <mergeCell ref="G20:H20"/>
    <mergeCell ref="G26:H26"/>
    <mergeCell ref="G32:G33"/>
    <mergeCell ref="A11:B11"/>
    <mergeCell ref="A4:B4"/>
    <mergeCell ref="A5:A6"/>
    <mergeCell ref="A8:B8"/>
    <mergeCell ref="A9:B9"/>
    <mergeCell ref="A10:B10"/>
    <mergeCell ref="A47:B47"/>
    <mergeCell ref="A42:B42"/>
    <mergeCell ref="D15:E15"/>
    <mergeCell ref="A20:C20"/>
    <mergeCell ref="D20:F20"/>
    <mergeCell ref="A26:C26"/>
    <mergeCell ref="D26:F26"/>
    <mergeCell ref="A32:A33"/>
    <mergeCell ref="B32:B33"/>
    <mergeCell ref="C32:D32"/>
    <mergeCell ref="E32:F32"/>
  </mergeCells>
  <phoneticPr fontId="2"/>
  <dataValidations count="2">
    <dataValidation type="list" allowBlank="1" showInputMessage="1" showErrorMessage="1" sqref="B7" xr:uid="{03929855-4968-45F4-AD90-563055A91AFE}">
      <formula1>"週,月"</formula1>
    </dataValidation>
    <dataValidation type="list" allowBlank="1" showInputMessage="1" showErrorMessage="1" sqref="C4" xr:uid="{B065A62C-F67F-4DE1-970F-3726A8188B37}">
      <formula1>"看護師,准看護師"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ひな形</vt:lpstr>
      <vt:lpstr>週2日（病棟夜勤専従）</vt:lpstr>
      <vt:lpstr>月17日（病棟夜勤専従）</vt:lpstr>
      <vt:lpstr>週1日（外来夜勤専従）</vt:lpstr>
      <vt:lpstr>月8日（外来夜勤専従）</vt:lpstr>
      <vt:lpstr>ひな形!Print_Area</vt:lpstr>
      <vt:lpstr>'月17日（病棟夜勤専従）'!Print_Area</vt:lpstr>
      <vt:lpstr>'月8日（外来夜勤専従）'!Print_Area</vt:lpstr>
      <vt:lpstr>'週1日（外来夜勤専従）'!Print_Area</vt:lpstr>
      <vt:lpstr>'週2日（病棟夜勤専従）'!Print_Area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齋藤　俊</cp:lastModifiedBy>
  <cp:lastPrinted>2024-07-16T09:20:57Z</cp:lastPrinted>
  <dcterms:created xsi:type="dcterms:W3CDTF">2022-06-15T09:45:24Z</dcterms:created>
  <dcterms:modified xsi:type="dcterms:W3CDTF">2024-07-17T01:49:26Z</dcterms:modified>
</cp:coreProperties>
</file>