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 defaultThemeVersion="166925"/>
  <xr:revisionPtr revIDLastSave="0" documentId="13_ncr:1_{AF0169FE-A13D-4A5B-B45F-0148391C4D8D}" xr6:coauthVersionLast="47" xr6:coauthVersionMax="47" xr10:uidLastSave="{00000000-0000-0000-0000-000000000000}"/>
  <bookViews>
    <workbookView xWindow="-120" yWindow="-120" windowWidth="20730" windowHeight="11040" xr2:uid="{25963EAA-CDBD-4DAF-BF06-1C2A02EDFB5B}"/>
  </bookViews>
  <sheets>
    <sheet name="ひな形" sheetId="20" r:id="rId1"/>
    <sheet name="週5日（日勤のみ）" sheetId="22" r:id="rId2"/>
    <sheet name="週5日（病棟夜勤あり）" sheetId="23" r:id="rId3"/>
    <sheet name="月17日" sheetId="24" r:id="rId4"/>
    <sheet name="週5日（外来夜勤あり）" sheetId="25" r:id="rId5"/>
  </sheets>
  <definedNames>
    <definedName name="_xlnm.Print_Area" localSheetId="0">ひな形!$A$1:$K$47</definedName>
    <definedName name="_xlnm.Print_Area" localSheetId="3">月17日!$A$1:$K$47</definedName>
    <definedName name="_xlnm.Print_Area" localSheetId="4">'週5日（外来夜勤あり）'!$A$1:$K$47</definedName>
    <definedName name="_xlnm.Print_Area" localSheetId="1">'週5日（日勤のみ）'!$A$1:$K$47</definedName>
    <definedName name="_xlnm.Print_Area" localSheetId="2">'週5日（病棟夜勤あり）'!$A$1:$K$47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25" l="1"/>
  <c r="C34" i="25"/>
  <c r="E34" i="24"/>
  <c r="C34" i="24"/>
  <c r="E34" i="23"/>
  <c r="C34" i="23"/>
  <c r="E34" i="22"/>
  <c r="C34" i="22"/>
  <c r="A16" i="25" l="1"/>
  <c r="A16" i="24"/>
  <c r="A16" i="23"/>
  <c r="A16" i="22"/>
  <c r="A16" i="20"/>
  <c r="E35" i="25"/>
  <c r="E35" i="24"/>
  <c r="E35" i="23"/>
  <c r="C35" i="25"/>
  <c r="C35" i="24"/>
  <c r="C35" i="23"/>
  <c r="E35" i="22"/>
  <c r="C35" i="22"/>
  <c r="C16" i="24" l="1"/>
  <c r="C28" i="25"/>
  <c r="F28" i="25" s="1"/>
  <c r="B28" i="25"/>
  <c r="E28" i="25" s="1"/>
  <c r="A28" i="25"/>
  <c r="D28" i="25" s="1"/>
  <c r="C22" i="25"/>
  <c r="F22" i="25" s="1"/>
  <c r="B22" i="25"/>
  <c r="E22" i="25" s="1"/>
  <c r="A22" i="25"/>
  <c r="D22" i="25" s="1"/>
  <c r="B17" i="25"/>
  <c r="E16" i="25"/>
  <c r="E17" i="25" s="1"/>
  <c r="D16" i="25"/>
  <c r="B16" i="25"/>
  <c r="A17" i="25"/>
  <c r="C28" i="24"/>
  <c r="F28" i="24" s="1"/>
  <c r="B28" i="24"/>
  <c r="E28" i="24" s="1"/>
  <c r="A28" i="24"/>
  <c r="D28" i="24" s="1"/>
  <c r="C22" i="24"/>
  <c r="F22" i="24" s="1"/>
  <c r="B22" i="24"/>
  <c r="E22" i="24" s="1"/>
  <c r="A22" i="24"/>
  <c r="D22" i="24" s="1"/>
  <c r="G22" i="24" s="1"/>
  <c r="E17" i="24"/>
  <c r="D17" i="24"/>
  <c r="B17" i="24"/>
  <c r="A17" i="24"/>
  <c r="C17" i="24" s="1"/>
  <c r="E16" i="24"/>
  <c r="D16" i="24"/>
  <c r="B16" i="24"/>
  <c r="C28" i="23"/>
  <c r="F28" i="23" s="1"/>
  <c r="B28" i="23"/>
  <c r="E28" i="23" s="1"/>
  <c r="A28" i="23"/>
  <c r="C22" i="23"/>
  <c r="F22" i="23" s="1"/>
  <c r="B22" i="23"/>
  <c r="E22" i="23" s="1"/>
  <c r="A22" i="23"/>
  <c r="D22" i="23" s="1"/>
  <c r="G22" i="23" s="1"/>
  <c r="E17" i="23"/>
  <c r="D17" i="23"/>
  <c r="B17" i="23"/>
  <c r="A17" i="23"/>
  <c r="C17" i="23" s="1"/>
  <c r="E16" i="23"/>
  <c r="D16" i="23"/>
  <c r="B16" i="23"/>
  <c r="C28" i="22"/>
  <c r="F28" i="22" s="1"/>
  <c r="B28" i="22"/>
  <c r="E28" i="22" s="1"/>
  <c r="A28" i="22"/>
  <c r="G28" i="22" s="1"/>
  <c r="C22" i="22"/>
  <c r="F22" i="22" s="1"/>
  <c r="B22" i="22"/>
  <c r="E22" i="22" s="1"/>
  <c r="A22" i="22"/>
  <c r="D22" i="22" s="1"/>
  <c r="G22" i="22" s="1"/>
  <c r="H22" i="22" s="1"/>
  <c r="C44" i="22" s="1"/>
  <c r="E17" i="22"/>
  <c r="D17" i="22"/>
  <c r="B17" i="22"/>
  <c r="A17" i="22"/>
  <c r="C17" i="22" s="1"/>
  <c r="E16" i="22"/>
  <c r="D16" i="22"/>
  <c r="B16" i="22"/>
  <c r="E35" i="20"/>
  <c r="C35" i="20"/>
  <c r="C28" i="20"/>
  <c r="F28" i="20" s="1"/>
  <c r="B28" i="20"/>
  <c r="E28" i="20" s="1"/>
  <c r="A28" i="20"/>
  <c r="C22" i="20"/>
  <c r="F22" i="20" s="1"/>
  <c r="B22" i="20"/>
  <c r="E22" i="20" s="1"/>
  <c r="A22" i="20"/>
  <c r="D22" i="20" s="1"/>
  <c r="E17" i="20"/>
  <c r="B17" i="20"/>
  <c r="A17" i="20"/>
  <c r="C17" i="20" s="1"/>
  <c r="E16" i="20"/>
  <c r="D16" i="20"/>
  <c r="B16" i="20"/>
  <c r="G28" i="23" l="1"/>
  <c r="F17" i="24"/>
  <c r="H22" i="24"/>
  <c r="C44" i="24" s="1"/>
  <c r="C17" i="25"/>
  <c r="G22" i="25"/>
  <c r="H22" i="25" s="1"/>
  <c r="C44" i="25" s="1"/>
  <c r="H28" i="25"/>
  <c r="C45" i="25" s="1"/>
  <c r="D17" i="25"/>
  <c r="G28" i="25"/>
  <c r="C16" i="25"/>
  <c r="F16" i="25" s="1"/>
  <c r="F16" i="24"/>
  <c r="H28" i="24"/>
  <c r="C45" i="24" s="1"/>
  <c r="G28" i="24"/>
  <c r="H22" i="23"/>
  <c r="C44" i="23" s="1"/>
  <c r="F17" i="23"/>
  <c r="D28" i="23"/>
  <c r="H28" i="23" s="1"/>
  <c r="C45" i="23" s="1"/>
  <c r="C16" i="23"/>
  <c r="F16" i="23" s="1"/>
  <c r="F17" i="22"/>
  <c r="C16" i="22"/>
  <c r="F16" i="22" s="1"/>
  <c r="D28" i="22"/>
  <c r="H28" i="22" s="1"/>
  <c r="C45" i="22" s="1"/>
  <c r="C16" i="20"/>
  <c r="F16" i="20" s="1"/>
  <c r="G22" i="20"/>
  <c r="H22" i="20" s="1"/>
  <c r="C44" i="20" s="1"/>
  <c r="G28" i="20"/>
  <c r="D17" i="20"/>
  <c r="F17" i="20" s="1"/>
  <c r="D28" i="20"/>
  <c r="H28" i="20" s="1"/>
  <c r="C45" i="20" s="1"/>
  <c r="F18" i="24" l="1"/>
  <c r="C43" i="24" s="1"/>
  <c r="F18" i="23"/>
  <c r="F17" i="25"/>
  <c r="F18" i="25" s="1"/>
  <c r="C43" i="25" s="1"/>
  <c r="B34" i="23"/>
  <c r="C43" i="23"/>
  <c r="B35" i="23"/>
  <c r="F18" i="22"/>
  <c r="B34" i="22" s="1"/>
  <c r="F18" i="20"/>
  <c r="B35" i="24" l="1"/>
  <c r="B34" i="24"/>
  <c r="F34" i="24" s="1"/>
  <c r="D34" i="24"/>
  <c r="G34" i="24" s="1"/>
  <c r="B35" i="25"/>
  <c r="F35" i="25" s="1"/>
  <c r="B34" i="25"/>
  <c r="F34" i="25"/>
  <c r="D34" i="25"/>
  <c r="F34" i="23"/>
  <c r="D34" i="23"/>
  <c r="D35" i="23"/>
  <c r="F35" i="23"/>
  <c r="B35" i="22"/>
  <c r="F35" i="22" s="1"/>
  <c r="C43" i="22"/>
  <c r="D34" i="22"/>
  <c r="F34" i="22"/>
  <c r="B34" i="20"/>
  <c r="C43" i="20"/>
  <c r="B35" i="20"/>
  <c r="G34" i="23" l="1"/>
  <c r="F35" i="24"/>
  <c r="D35" i="24"/>
  <c r="D35" i="22"/>
  <c r="G35" i="22" s="1"/>
  <c r="D35" i="25"/>
  <c r="G35" i="25" s="1"/>
  <c r="G34" i="25"/>
  <c r="G35" i="23"/>
  <c r="G36" i="23" s="1"/>
  <c r="C46" i="23" s="1"/>
  <c r="C47" i="23" s="1"/>
  <c r="G34" i="22"/>
  <c r="F35" i="20"/>
  <c r="D35" i="20"/>
  <c r="F34" i="20"/>
  <c r="D34" i="20"/>
  <c r="G36" i="25" l="1"/>
  <c r="C46" i="25" s="1"/>
  <c r="C47" i="25" s="1"/>
  <c r="G35" i="24"/>
  <c r="G36" i="24" s="1"/>
  <c r="C46" i="24" s="1"/>
  <c r="C47" i="24" s="1"/>
  <c r="G34" i="20"/>
  <c r="G36" i="22"/>
  <c r="C46" i="22" s="1"/>
  <c r="C47" i="22" s="1"/>
  <c r="G35" i="20"/>
  <c r="G36" i="20" l="1"/>
  <c r="C46" i="20" s="1"/>
  <c r="C47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" authorId="0" shapeId="0" xr:uid="{9CBF2FF5-F133-4BE8-B8D6-559236D500B6}">
      <text>
        <r>
          <rPr>
            <b/>
            <sz val="9"/>
            <color indexed="81"/>
            <rFont val="MS P ゴシック"/>
            <family val="3"/>
            <charset val="128"/>
          </rPr>
          <t>看護師または准看護師を選択</t>
        </r>
      </text>
    </comment>
    <comment ref="C5" authorId="0" shapeId="0" xr:uid="{335CE049-6374-4874-9072-455EBEE0C2E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勤務時間を入力する。
・15分＝0.25　30分＝0.5　45分＝0.75
・6時間30分の場合は6.5と入力する。
</t>
        </r>
      </text>
    </comment>
    <comment ref="C6" authorId="0" shapeId="0" xr:uid="{410E9135-830E-4D2C-B9C9-4DD7D5B432DF}">
      <text>
        <r>
          <rPr>
            <b/>
            <sz val="9"/>
            <color indexed="81"/>
            <rFont val="MS P ゴシック"/>
            <family val="3"/>
            <charset val="128"/>
          </rPr>
          <t>週5日勤務で夜勤もする場合に入力する。</t>
        </r>
      </text>
    </comment>
    <comment ref="B7" authorId="0" shapeId="0" xr:uid="{2E88EF61-86CB-423F-96A8-8C98724E673F}">
      <text>
        <r>
          <rPr>
            <b/>
            <sz val="9"/>
            <color indexed="81"/>
            <rFont val="MS P ゴシック"/>
            <family val="3"/>
            <charset val="128"/>
          </rPr>
          <t>月または週を選択</t>
        </r>
      </text>
    </comment>
    <comment ref="C7" authorId="0" shapeId="0" xr:uid="{059B08EB-638C-4E28-8D4D-0883F14B5279}">
      <text>
        <r>
          <rPr>
            <b/>
            <sz val="9"/>
            <color indexed="81"/>
            <rFont val="MS P ゴシック"/>
            <family val="3"/>
            <charset val="128"/>
          </rPr>
          <t>勤務日数を入力する。</t>
        </r>
      </text>
    </comment>
    <comment ref="C8" authorId="0" shapeId="0" xr:uid="{3417BC7C-1E53-48C4-A14A-497CF303CBFB}">
      <text>
        <r>
          <rPr>
            <b/>
            <sz val="9"/>
            <color indexed="81"/>
            <rFont val="MS P ゴシック"/>
            <family val="3"/>
            <charset val="128"/>
          </rPr>
          <t>日勤と夜勤で勤務時間が違う場合は入力する。</t>
        </r>
      </text>
    </comment>
    <comment ref="C9" authorId="0" shapeId="0" xr:uid="{080220D0-3FA1-4090-94F0-99962822C018}">
      <text>
        <r>
          <rPr>
            <b/>
            <sz val="9"/>
            <color indexed="81"/>
            <rFont val="MS P ゴシック"/>
            <family val="3"/>
            <charset val="128"/>
          </rPr>
          <t>夜勤もやる場合は月の希望勤務日数を入力する。</t>
        </r>
      </text>
    </comment>
    <comment ref="C11" authorId="0" shapeId="0" xr:uid="{04C55BF3-3CC6-4900-AF05-2E89B83C338C}">
      <text>
        <r>
          <rPr>
            <b/>
            <sz val="9"/>
            <color indexed="81"/>
            <rFont val="MS P ゴシック"/>
            <family val="3"/>
            <charset val="128"/>
          </rPr>
          <t>外来勤務希望の場合に入力する。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" authorId="0" shapeId="0" xr:uid="{DDF676DB-A2C9-4F61-9F11-0FA2FD0AB79C}">
      <text>
        <r>
          <rPr>
            <b/>
            <sz val="9"/>
            <color indexed="81"/>
            <rFont val="MS P ゴシック"/>
            <family val="3"/>
            <charset val="128"/>
          </rPr>
          <t>看護師または准看護師を選択</t>
        </r>
      </text>
    </comment>
    <comment ref="C5" authorId="0" shapeId="0" xr:uid="{AFCFF618-D791-406D-95AD-5AA49967BE7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勤務時間を入力する。
・15分＝0.25　30分＝0.5　45分＝0.75
・6時間30分の場合は6.5と入力する。
</t>
        </r>
      </text>
    </comment>
    <comment ref="C6" authorId="0" shapeId="0" xr:uid="{A04D88D6-D945-4231-9DA2-ABBC218E58A7}">
      <text>
        <r>
          <rPr>
            <b/>
            <sz val="9"/>
            <color indexed="81"/>
            <rFont val="MS P ゴシック"/>
            <family val="3"/>
            <charset val="128"/>
          </rPr>
          <t>週5日勤務で夜勤もする場合に入力する。</t>
        </r>
      </text>
    </comment>
    <comment ref="B7" authorId="0" shapeId="0" xr:uid="{50F73E91-1F38-4AF9-95B4-CE519D177F2E}">
      <text>
        <r>
          <rPr>
            <b/>
            <sz val="9"/>
            <color indexed="81"/>
            <rFont val="MS P ゴシック"/>
            <family val="3"/>
            <charset val="128"/>
          </rPr>
          <t>月または週を選択</t>
        </r>
      </text>
    </comment>
    <comment ref="C7" authorId="0" shapeId="0" xr:uid="{7B2E551D-F8D0-43A5-90F8-5C19820EBB77}">
      <text>
        <r>
          <rPr>
            <b/>
            <sz val="9"/>
            <color indexed="81"/>
            <rFont val="MS P ゴシック"/>
            <family val="3"/>
            <charset val="128"/>
          </rPr>
          <t>勤務日数を入力する。</t>
        </r>
      </text>
    </comment>
    <comment ref="C8" authorId="0" shapeId="0" xr:uid="{94F2AAE6-41D9-4E4D-9EC3-53E72F71F63B}">
      <text>
        <r>
          <rPr>
            <b/>
            <sz val="9"/>
            <color indexed="81"/>
            <rFont val="MS P ゴシック"/>
            <family val="3"/>
            <charset val="128"/>
          </rPr>
          <t>日勤と夜勤で勤務時間が違う場合は入力する。</t>
        </r>
      </text>
    </comment>
    <comment ref="C9" authorId="0" shapeId="0" xr:uid="{20F18541-3B96-48AE-80BC-957926CCBE34}">
      <text>
        <r>
          <rPr>
            <b/>
            <sz val="9"/>
            <color indexed="81"/>
            <rFont val="MS P ゴシック"/>
            <family val="3"/>
            <charset val="128"/>
          </rPr>
          <t>夜勤もやる場合は月の希望勤務日数を入力する。</t>
        </r>
      </text>
    </comment>
    <comment ref="C11" authorId="0" shapeId="0" xr:uid="{093B9D0B-949A-4012-9B19-640B2C8BE70C}">
      <text>
        <r>
          <rPr>
            <b/>
            <sz val="9"/>
            <color indexed="81"/>
            <rFont val="MS P ゴシック"/>
            <family val="3"/>
            <charset val="128"/>
          </rPr>
          <t>外来勤務希望の場合に入力する。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" authorId="0" shapeId="0" xr:uid="{D5E04155-F6C8-4D76-A1E6-DA6A58335C64}">
      <text>
        <r>
          <rPr>
            <b/>
            <sz val="9"/>
            <color indexed="81"/>
            <rFont val="MS P ゴシック"/>
            <family val="3"/>
            <charset val="128"/>
          </rPr>
          <t>看護師または准看護師を選択</t>
        </r>
      </text>
    </comment>
    <comment ref="C5" authorId="0" shapeId="0" xr:uid="{69533AA0-59AA-48D1-8ED6-4E663B29305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勤務時間を入力する。
・15分＝0.25　30分＝0.5　45分＝0.75
・6時間30分の場合は6.5と入力する。
</t>
        </r>
      </text>
    </comment>
    <comment ref="C6" authorId="0" shapeId="0" xr:uid="{EBDA6579-814A-4B19-8138-A1EB2EAEDD48}">
      <text>
        <r>
          <rPr>
            <b/>
            <sz val="9"/>
            <color indexed="81"/>
            <rFont val="MS P ゴシック"/>
            <family val="3"/>
            <charset val="128"/>
          </rPr>
          <t>週5日勤務で夜勤もする場合に入力する。</t>
        </r>
      </text>
    </comment>
    <comment ref="B7" authorId="0" shapeId="0" xr:uid="{4EA46021-0DF3-4782-9626-410D404B57AF}">
      <text>
        <r>
          <rPr>
            <b/>
            <sz val="9"/>
            <color indexed="81"/>
            <rFont val="MS P ゴシック"/>
            <family val="3"/>
            <charset val="128"/>
          </rPr>
          <t>月または週を選択</t>
        </r>
      </text>
    </comment>
    <comment ref="C7" authorId="0" shapeId="0" xr:uid="{1B65CCF1-4928-45EC-AFB8-8EE497F73C04}">
      <text>
        <r>
          <rPr>
            <b/>
            <sz val="9"/>
            <color indexed="81"/>
            <rFont val="MS P ゴシック"/>
            <family val="3"/>
            <charset val="128"/>
          </rPr>
          <t>勤務日数を入力する。</t>
        </r>
      </text>
    </comment>
    <comment ref="C8" authorId="0" shapeId="0" xr:uid="{96BDB9A3-AEEF-4E6B-BD7C-D2AE8B849E05}">
      <text>
        <r>
          <rPr>
            <b/>
            <sz val="9"/>
            <color indexed="81"/>
            <rFont val="MS P ゴシック"/>
            <family val="3"/>
            <charset val="128"/>
          </rPr>
          <t>日勤と夜勤で勤務時間が違う場合は入力する。</t>
        </r>
      </text>
    </comment>
    <comment ref="C9" authorId="0" shapeId="0" xr:uid="{2325A818-A28D-45CD-B752-C66AFA10F08B}">
      <text>
        <r>
          <rPr>
            <b/>
            <sz val="9"/>
            <color indexed="81"/>
            <rFont val="MS P ゴシック"/>
            <family val="3"/>
            <charset val="128"/>
          </rPr>
          <t>夜勤もやる場合は月の希望勤務日数を入力する。</t>
        </r>
      </text>
    </comment>
    <comment ref="C11" authorId="0" shapeId="0" xr:uid="{400BF336-E7E1-4E92-94CB-6B95CB9E4AEE}">
      <text>
        <r>
          <rPr>
            <b/>
            <sz val="9"/>
            <color indexed="81"/>
            <rFont val="MS P ゴシック"/>
            <family val="3"/>
            <charset val="128"/>
          </rPr>
          <t>外来勤務希望の場合に入力する。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" authorId="0" shapeId="0" xr:uid="{C20BE32D-5648-47CA-BB40-971A9463FF01}">
      <text>
        <r>
          <rPr>
            <b/>
            <sz val="9"/>
            <color indexed="81"/>
            <rFont val="MS P ゴシック"/>
            <family val="3"/>
            <charset val="128"/>
          </rPr>
          <t>看護師または准看護師を選択</t>
        </r>
      </text>
    </comment>
    <comment ref="C5" authorId="0" shapeId="0" xr:uid="{646070C1-0DE1-4F6D-B651-0E037C02279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勤務時間を入力する。
・15分＝0.25　30分＝0.5　45分＝0.75
・6時間30分の場合は6.5と入力する。
</t>
        </r>
      </text>
    </comment>
    <comment ref="C6" authorId="0" shapeId="0" xr:uid="{C0973B46-A6DC-4E40-AA94-0265C4772207}">
      <text>
        <r>
          <rPr>
            <b/>
            <sz val="9"/>
            <color indexed="81"/>
            <rFont val="MS P ゴシック"/>
            <family val="3"/>
            <charset val="128"/>
          </rPr>
          <t>週5日勤務で夜勤もする場合に入力する。</t>
        </r>
      </text>
    </comment>
    <comment ref="B7" authorId="0" shapeId="0" xr:uid="{20AFD610-B4A0-4DBA-91DC-B44A411E2E1E}">
      <text>
        <r>
          <rPr>
            <b/>
            <sz val="9"/>
            <color indexed="81"/>
            <rFont val="MS P ゴシック"/>
            <family val="3"/>
            <charset val="128"/>
          </rPr>
          <t>月または週を選択</t>
        </r>
      </text>
    </comment>
    <comment ref="C7" authorId="0" shapeId="0" xr:uid="{77B7D622-423F-4A15-8CCA-98E8613963F3}">
      <text>
        <r>
          <rPr>
            <b/>
            <sz val="9"/>
            <color indexed="81"/>
            <rFont val="MS P ゴシック"/>
            <family val="3"/>
            <charset val="128"/>
          </rPr>
          <t>勤務日数を入力する。</t>
        </r>
      </text>
    </comment>
    <comment ref="C8" authorId="0" shapeId="0" xr:uid="{DD19D762-6F37-4D50-8A2F-EC60091C2766}">
      <text>
        <r>
          <rPr>
            <b/>
            <sz val="9"/>
            <color indexed="81"/>
            <rFont val="MS P ゴシック"/>
            <family val="3"/>
            <charset val="128"/>
          </rPr>
          <t>日勤と夜勤で勤務時間が違う場合は入力する。</t>
        </r>
      </text>
    </comment>
    <comment ref="C9" authorId="0" shapeId="0" xr:uid="{298AB8B5-B349-470F-90FC-BADA7373B9A0}">
      <text>
        <r>
          <rPr>
            <b/>
            <sz val="9"/>
            <color indexed="81"/>
            <rFont val="MS P ゴシック"/>
            <family val="3"/>
            <charset val="128"/>
          </rPr>
          <t>夜勤もやる場合は月の希望勤務日数を入力する。</t>
        </r>
      </text>
    </comment>
    <comment ref="C11" authorId="0" shapeId="0" xr:uid="{AAC36678-1F36-4905-A1CD-7500D54C055D}">
      <text>
        <r>
          <rPr>
            <b/>
            <sz val="9"/>
            <color indexed="81"/>
            <rFont val="MS P ゴシック"/>
            <family val="3"/>
            <charset val="128"/>
          </rPr>
          <t>外来勤務希望の場合に入力する。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" authorId="0" shapeId="0" xr:uid="{747260A0-479A-4925-B59F-5F3F3C06B83D}">
      <text>
        <r>
          <rPr>
            <b/>
            <sz val="9"/>
            <color indexed="81"/>
            <rFont val="MS P ゴシック"/>
            <family val="3"/>
            <charset val="128"/>
          </rPr>
          <t>看護師または准看護師を選択</t>
        </r>
      </text>
    </comment>
    <comment ref="C5" authorId="0" shapeId="0" xr:uid="{617E6FCA-CAAA-45B6-9782-38DA76D0DB3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勤務時間を入力する。
・15分＝0.25　30分＝0.5　45分＝0.75
・6時間30分の場合は6.5と入力する。
</t>
        </r>
      </text>
    </comment>
    <comment ref="C6" authorId="0" shapeId="0" xr:uid="{1B65BEDF-11DD-4B75-8947-6749E6ABB7FD}">
      <text>
        <r>
          <rPr>
            <b/>
            <sz val="9"/>
            <color indexed="81"/>
            <rFont val="MS P ゴシック"/>
            <family val="3"/>
            <charset val="128"/>
          </rPr>
          <t>週5日勤務で夜勤もする場合に入力する。</t>
        </r>
      </text>
    </comment>
    <comment ref="B7" authorId="0" shapeId="0" xr:uid="{5E18C22A-1946-4ECF-9B65-B728AE9411F3}">
      <text>
        <r>
          <rPr>
            <b/>
            <sz val="9"/>
            <color indexed="81"/>
            <rFont val="MS P ゴシック"/>
            <family val="3"/>
            <charset val="128"/>
          </rPr>
          <t>月または週を選択</t>
        </r>
      </text>
    </comment>
    <comment ref="C7" authorId="0" shapeId="0" xr:uid="{72CBD787-2A47-410E-8AF4-B427AB89D0F0}">
      <text>
        <r>
          <rPr>
            <b/>
            <sz val="9"/>
            <color indexed="81"/>
            <rFont val="MS P ゴシック"/>
            <family val="3"/>
            <charset val="128"/>
          </rPr>
          <t>勤務日数を入力する。</t>
        </r>
      </text>
    </comment>
    <comment ref="C8" authorId="0" shapeId="0" xr:uid="{38B66F86-EB42-4B31-961F-B611E35FE859}">
      <text>
        <r>
          <rPr>
            <b/>
            <sz val="9"/>
            <color indexed="81"/>
            <rFont val="MS P ゴシック"/>
            <family val="3"/>
            <charset val="128"/>
          </rPr>
          <t>日勤と夜勤で勤務時間が違う場合は入力する。</t>
        </r>
      </text>
    </comment>
    <comment ref="C9" authorId="0" shapeId="0" xr:uid="{04EE99A2-60E7-4417-BD01-03F6728E3AC0}">
      <text>
        <r>
          <rPr>
            <b/>
            <sz val="9"/>
            <color indexed="81"/>
            <rFont val="MS P ゴシック"/>
            <family val="3"/>
            <charset val="128"/>
          </rPr>
          <t>夜勤もやる場合は月の希望勤務日数を入力する。</t>
        </r>
      </text>
    </comment>
    <comment ref="C11" authorId="0" shapeId="0" xr:uid="{B63BAF57-739E-4E4A-A4F3-C4028C7FE8AB}">
      <text>
        <r>
          <rPr>
            <b/>
            <sz val="9"/>
            <color indexed="81"/>
            <rFont val="MS P ゴシック"/>
            <family val="3"/>
            <charset val="128"/>
          </rPr>
          <t>外来勤務希望の場合に入力する。</t>
        </r>
      </text>
    </comment>
  </commentList>
</comments>
</file>

<file path=xl/sharedStrings.xml><?xml version="1.0" encoding="utf-8"?>
<sst xmlns="http://schemas.openxmlformats.org/spreadsheetml/2006/main" count="344" uniqueCount="55">
  <si>
    <t>時給</t>
    <rPh sb="0" eb="2">
      <t>ジキュウ</t>
    </rPh>
    <phoneticPr fontId="2"/>
  </si>
  <si>
    <t>勤務時間</t>
    <rPh sb="0" eb="2">
      <t>キンム</t>
    </rPh>
    <rPh sb="2" eb="4">
      <t>ジカン</t>
    </rPh>
    <phoneticPr fontId="2"/>
  </si>
  <si>
    <t>単価</t>
    <rPh sb="0" eb="2">
      <t>タンカ</t>
    </rPh>
    <phoneticPr fontId="2"/>
  </si>
  <si>
    <t>深夜</t>
    <rPh sb="0" eb="2">
      <t>シンヤ</t>
    </rPh>
    <phoneticPr fontId="2"/>
  </si>
  <si>
    <t>回数</t>
    <rPh sb="0" eb="2">
      <t>カイスウ</t>
    </rPh>
    <phoneticPr fontId="2"/>
  </si>
  <si>
    <t>時間数</t>
    <rPh sb="0" eb="3">
      <t>ジカンスウ</t>
    </rPh>
    <phoneticPr fontId="2"/>
  </si>
  <si>
    <t>合計</t>
    <rPh sb="0" eb="2">
      <t>ゴウケイ</t>
    </rPh>
    <phoneticPr fontId="2"/>
  </si>
  <si>
    <t>基礎額</t>
    <rPh sb="0" eb="2">
      <t>キソ</t>
    </rPh>
    <rPh sb="2" eb="3">
      <t>ガク</t>
    </rPh>
    <phoneticPr fontId="2"/>
  </si>
  <si>
    <t>１　月額給与（地域手当含む）</t>
    <rPh sb="2" eb="4">
      <t>ゲツガク</t>
    </rPh>
    <rPh sb="4" eb="6">
      <t>キュウヨ</t>
    </rPh>
    <rPh sb="7" eb="9">
      <t>チイキ</t>
    </rPh>
    <rPh sb="9" eb="11">
      <t>テアテ</t>
    </rPh>
    <rPh sb="11" eb="12">
      <t>フク</t>
    </rPh>
    <phoneticPr fontId="2"/>
  </si>
  <si>
    <t>支給額</t>
    <rPh sb="0" eb="2">
      <t>シキュウ</t>
    </rPh>
    <rPh sb="2" eb="3">
      <t>ガク</t>
    </rPh>
    <phoneticPr fontId="2"/>
  </si>
  <si>
    <t>区分</t>
    <rPh sb="0" eb="2">
      <t>クブン</t>
    </rPh>
    <phoneticPr fontId="2"/>
  </si>
  <si>
    <t>6月</t>
    <rPh sb="1" eb="2">
      <t>ガツ</t>
    </rPh>
    <phoneticPr fontId="2"/>
  </si>
  <si>
    <t>12月</t>
    <rPh sb="2" eb="3">
      <t>ガツ</t>
    </rPh>
    <phoneticPr fontId="2"/>
  </si>
  <si>
    <t>例月給与</t>
    <rPh sb="0" eb="2">
      <t>レイゲツ</t>
    </rPh>
    <rPh sb="2" eb="4">
      <t>キュウヨ</t>
    </rPh>
    <phoneticPr fontId="2"/>
  </si>
  <si>
    <t>期末手当</t>
    <rPh sb="0" eb="2">
      <t>キマツ</t>
    </rPh>
    <rPh sb="2" eb="4">
      <t>テアテ</t>
    </rPh>
    <phoneticPr fontId="2"/>
  </si>
  <si>
    <t>支給額</t>
    <rPh sb="0" eb="3">
      <t>シキュウガク</t>
    </rPh>
    <phoneticPr fontId="2"/>
  </si>
  <si>
    <t>勤勉手当</t>
    <rPh sb="0" eb="2">
      <t>キンベン</t>
    </rPh>
    <rPh sb="2" eb="4">
      <t>テアテ</t>
    </rPh>
    <phoneticPr fontId="2"/>
  </si>
  <si>
    <t>支給月</t>
    <rPh sb="0" eb="3">
      <t>シキュウツキ</t>
    </rPh>
    <phoneticPr fontId="2"/>
  </si>
  <si>
    <t>勤務日数</t>
    <rPh sb="0" eb="4">
      <t>キンムニッスウ</t>
    </rPh>
    <phoneticPr fontId="2"/>
  </si>
  <si>
    <t>週</t>
  </si>
  <si>
    <t>月</t>
  </si>
  <si>
    <t>●任用条件</t>
    <rPh sb="1" eb="3">
      <t>ニンヨウ</t>
    </rPh>
    <rPh sb="3" eb="5">
      <t>ジョウケン</t>
    </rPh>
    <phoneticPr fontId="2"/>
  </si>
  <si>
    <t>任用</t>
    <rPh sb="0" eb="2">
      <t>ニンヨウ</t>
    </rPh>
    <phoneticPr fontId="2"/>
  </si>
  <si>
    <t>月額給与</t>
    <rPh sb="0" eb="2">
      <t>ゲツガク</t>
    </rPh>
    <rPh sb="2" eb="4">
      <t>キュウヨ</t>
    </rPh>
    <phoneticPr fontId="2"/>
  </si>
  <si>
    <t>２　夜間勤務手当</t>
    <rPh sb="2" eb="8">
      <t>ヤカンキンムテアテ</t>
    </rPh>
    <phoneticPr fontId="2"/>
  </si>
  <si>
    <t>準夜</t>
    <rPh sb="0" eb="2">
      <t>ジュンヨル</t>
    </rPh>
    <phoneticPr fontId="2"/>
  </si>
  <si>
    <t>夜勤回数</t>
    <rPh sb="0" eb="4">
      <t>ヤキンカイスウ</t>
    </rPh>
    <phoneticPr fontId="2"/>
  </si>
  <si>
    <t>３　夜間看護手当</t>
    <rPh sb="2" eb="6">
      <t>ヤカンカンゴ</t>
    </rPh>
    <rPh sb="6" eb="8">
      <t>テアテ</t>
    </rPh>
    <phoneticPr fontId="2"/>
  </si>
  <si>
    <t>夜勤</t>
    <rPh sb="0" eb="2">
      <t>ヤキン</t>
    </rPh>
    <phoneticPr fontId="2"/>
  </si>
  <si>
    <t>金額</t>
    <rPh sb="0" eb="2">
      <t>キンガク</t>
    </rPh>
    <phoneticPr fontId="2"/>
  </si>
  <si>
    <t>夜間勤務手当</t>
    <rPh sb="0" eb="6">
      <t>ヤカンキンムテアテ</t>
    </rPh>
    <phoneticPr fontId="2"/>
  </si>
  <si>
    <t>夜間看護手当</t>
    <rPh sb="0" eb="6">
      <t>ヤカンカンゴテアテ</t>
    </rPh>
    <phoneticPr fontId="2"/>
  </si>
  <si>
    <t>５　年間支給見込み額</t>
    <rPh sb="2" eb="4">
      <t>ネンカン</t>
    </rPh>
    <rPh sb="4" eb="6">
      <t>シキュウ</t>
    </rPh>
    <rPh sb="6" eb="8">
      <t>ミコ</t>
    </rPh>
    <rPh sb="9" eb="10">
      <t>ガク</t>
    </rPh>
    <phoneticPr fontId="2"/>
  </si>
  <si>
    <t>勤務時間</t>
    <rPh sb="0" eb="4">
      <t>キンムジカン</t>
    </rPh>
    <phoneticPr fontId="2"/>
  </si>
  <si>
    <t>日勤</t>
    <rPh sb="0" eb="2">
      <t>ニッキン</t>
    </rPh>
    <phoneticPr fontId="2"/>
  </si>
  <si>
    <t>勤務1</t>
    <rPh sb="0" eb="2">
      <t>キンム</t>
    </rPh>
    <phoneticPr fontId="2"/>
  </si>
  <si>
    <t>勤務2</t>
    <rPh sb="0" eb="2">
      <t>キンム</t>
    </rPh>
    <phoneticPr fontId="2"/>
  </si>
  <si>
    <t>職種</t>
    <rPh sb="0" eb="2">
      <t>ショクシュ</t>
    </rPh>
    <phoneticPr fontId="2"/>
  </si>
  <si>
    <t>看護師</t>
  </si>
  <si>
    <t>看護師・准看護師（非常勤）積算</t>
    <rPh sb="0" eb="3">
      <t>カンゴシ</t>
    </rPh>
    <rPh sb="4" eb="5">
      <t>ジュン</t>
    </rPh>
    <rPh sb="5" eb="8">
      <t>カンゴシ</t>
    </rPh>
    <rPh sb="9" eb="12">
      <t>ヒジョウキン</t>
    </rPh>
    <rPh sb="13" eb="15">
      <t>セキサン</t>
    </rPh>
    <phoneticPr fontId="2"/>
  </si>
  <si>
    <t>ひな形</t>
  </si>
  <si>
    <t>週5日（日勤のみ）</t>
  </si>
  <si>
    <t>週5日（病棟夜勤あり）</t>
  </si>
  <si>
    <t>月17日</t>
  </si>
  <si>
    <t>※週38.75時間を超える任用はできません。1日7.75時間勤務の場合は月17日が最大の任用になります。</t>
    <rPh sb="1" eb="2">
      <t>シュウ</t>
    </rPh>
    <rPh sb="7" eb="9">
      <t>ジカン</t>
    </rPh>
    <rPh sb="10" eb="11">
      <t>コ</t>
    </rPh>
    <rPh sb="13" eb="15">
      <t>ニンヨウ</t>
    </rPh>
    <rPh sb="23" eb="24">
      <t>ニチ</t>
    </rPh>
    <rPh sb="28" eb="30">
      <t>ジカン</t>
    </rPh>
    <rPh sb="30" eb="32">
      <t>キンム</t>
    </rPh>
    <rPh sb="33" eb="35">
      <t>バアイ</t>
    </rPh>
    <rPh sb="36" eb="37">
      <t>ツキ</t>
    </rPh>
    <rPh sb="39" eb="40">
      <t>ニチ</t>
    </rPh>
    <rPh sb="41" eb="43">
      <t>サイダイ</t>
    </rPh>
    <rPh sb="44" eb="46">
      <t>ニンヨウ</t>
    </rPh>
    <phoneticPr fontId="2"/>
  </si>
  <si>
    <t>※週に、日勤(7時間)を3日と</t>
    <phoneticPr fontId="2"/>
  </si>
  <si>
    <t>週5日（外来夜勤あり）</t>
    <phoneticPr fontId="2"/>
  </si>
  <si>
    <t>（１）　任用期間が６か月以上の者</t>
    <rPh sb="4" eb="6">
      <t>ニンヨウ</t>
    </rPh>
    <rPh sb="6" eb="8">
      <t>キカン</t>
    </rPh>
    <rPh sb="11" eb="12">
      <t>ツキ</t>
    </rPh>
    <rPh sb="12" eb="14">
      <t>イジョウ</t>
    </rPh>
    <rPh sb="15" eb="16">
      <t>モノ</t>
    </rPh>
    <phoneticPr fontId="3"/>
  </si>
  <si>
    <t>（２）　週の勤務時間が15.5時間以上の者</t>
    <rPh sb="4" eb="5">
      <t>シュウ</t>
    </rPh>
    <rPh sb="6" eb="8">
      <t>キンム</t>
    </rPh>
    <rPh sb="8" eb="10">
      <t>ジカン</t>
    </rPh>
    <rPh sb="15" eb="17">
      <t>ジカン</t>
    </rPh>
    <rPh sb="17" eb="19">
      <t>イジョウ</t>
    </rPh>
    <rPh sb="20" eb="21">
      <t>モノ</t>
    </rPh>
    <phoneticPr fontId="3"/>
  </si>
  <si>
    <t>（３）　基準日（６月１日、12月１日）に任用されている者</t>
    <rPh sb="4" eb="7">
      <t>キジュンビ</t>
    </rPh>
    <rPh sb="9" eb="10">
      <t>ガツ</t>
    </rPh>
    <rPh sb="11" eb="12">
      <t>ヒ</t>
    </rPh>
    <rPh sb="15" eb="16">
      <t>ガツ</t>
    </rPh>
    <rPh sb="17" eb="18">
      <t>ヒ</t>
    </rPh>
    <rPh sb="20" eb="22">
      <t>ニンヨウ</t>
    </rPh>
    <rPh sb="27" eb="28">
      <t>モノ</t>
    </rPh>
    <phoneticPr fontId="3"/>
  </si>
  <si>
    <t>４　期末勤勉手当</t>
    <rPh sb="2" eb="4">
      <t>キマツ</t>
    </rPh>
    <rPh sb="4" eb="6">
      <t>キンベン</t>
    </rPh>
    <rPh sb="6" eb="8">
      <t>テアテ</t>
    </rPh>
    <phoneticPr fontId="2"/>
  </si>
  <si>
    <t>下記の条件を全て満たす場合に支給します。</t>
    <rPh sb="11" eb="13">
      <t>バアイ</t>
    </rPh>
    <phoneticPr fontId="2"/>
  </si>
  <si>
    <t>　 夜勤(15.5時間)を1回の場合</t>
    <rPh sb="14" eb="15">
      <t>カイ</t>
    </rPh>
    <rPh sb="16" eb="18">
      <t>バアイ</t>
    </rPh>
    <phoneticPr fontId="2"/>
  </si>
  <si>
    <t>※週に、日勤(7時間)を3日と準夜(7時間45分)</t>
    <rPh sb="23" eb="24">
      <t>フン</t>
    </rPh>
    <phoneticPr fontId="2"/>
  </si>
  <si>
    <t>　 を1回と深夜(7時間45分)を1回の場合</t>
    <rPh sb="4" eb="5">
      <t>カイ</t>
    </rPh>
    <rPh sb="6" eb="7">
      <t>シン</t>
    </rPh>
    <rPh sb="14" eb="15">
      <t>フン</t>
    </rPh>
    <rPh sb="20" eb="22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</si>
</sst>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?/100"/>
    <numFmt numFmtId="177" formatCode="#,##0.0000;[Red]\-#,##0.0000"/>
  </numFmts>
  <fonts count="7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sz val="11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0" xfId="0" applyNumberFormat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0" applyNumberFormat="1" applyBorder="1">
      <alignment vertical="center"/>
    </xf>
    <xf numFmtId="38" fontId="0" fillId="0" borderId="1" xfId="0" applyNumberFormat="1" applyBorder="1" applyAlignment="1">
      <alignment horizontal="center" vertical="center"/>
    </xf>
    <xf numFmtId="38" fontId="3" fillId="0" borderId="5" xfId="0" applyNumberFormat="1" applyFont="1" applyBorder="1">
      <alignment vertical="center"/>
    </xf>
    <xf numFmtId="38" fontId="0" fillId="0" borderId="2" xfId="0" applyNumberFormat="1" applyBorder="1" applyAlignment="1">
      <alignment horizontal="center" vertical="center"/>
    </xf>
    <xf numFmtId="38" fontId="0" fillId="0" borderId="3" xfId="0" applyNumberFormat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38" fontId="6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 applyFill="1" applyBorder="1">
      <alignment vertical="center"/>
    </xf>
    <xf numFmtId="38" fontId="3" fillId="0" borderId="0" xfId="0" applyNumberFormat="1" applyFont="1">
      <alignment vertical="center"/>
    </xf>
    <xf numFmtId="38" fontId="0" fillId="0" borderId="1" xfId="1" applyFont="1" applyFill="1" applyBorder="1">
      <alignment vertical="center"/>
    </xf>
    <xf numFmtId="0" fontId="4" fillId="0" borderId="0" xfId="0" applyFont="1">
      <alignment vertical="center"/>
    </xf>
    <xf numFmtId="177" fontId="0" fillId="0" borderId="1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0" fillId="0" borderId="6" xfId="0" applyNumberFormat="1" applyBorder="1" applyAlignment="1">
      <alignment horizontal="center" vertical="center"/>
    </xf>
    <xf numFmtId="38" fontId="0" fillId="0" borderId="7" xfId="0" applyNumberFormat="1" applyBorder="1" applyAlignment="1">
      <alignment horizontal="center" vertical="center"/>
    </xf>
    <xf numFmtId="38" fontId="0" fillId="0" borderId="2" xfId="0" applyNumberFormat="1" applyBorder="1" applyAlignment="1">
      <alignment horizontal="center" vertical="center"/>
    </xf>
    <xf numFmtId="38" fontId="0" fillId="0" borderId="3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50538-FDDC-420A-8D7E-7BE180C47484}">
  <dimension ref="A1:H47"/>
  <sheetViews>
    <sheetView tabSelected="1" zoomScaleNormal="100" workbookViewId="0">
      <selection activeCell="C9" sqref="C9"/>
    </sheetView>
  </sheetViews>
  <sheetFormatPr defaultRowHeight="20.100000000000001" customHeight="1"/>
  <cols>
    <col min="3" max="3" width="9.25" bestFit="1" customWidth="1"/>
  </cols>
  <sheetData>
    <row r="1" spans="1:6" ht="20.100000000000001" customHeight="1">
      <c r="A1" t="s">
        <v>39</v>
      </c>
      <c r="E1" t="s">
        <v>40</v>
      </c>
    </row>
    <row r="3" spans="1:6" ht="20.100000000000001" customHeight="1">
      <c r="A3" t="s">
        <v>21</v>
      </c>
    </row>
    <row r="4" spans="1:6" ht="20.100000000000001" customHeight="1">
      <c r="A4" s="24" t="s">
        <v>37</v>
      </c>
      <c r="B4" s="24"/>
      <c r="C4" s="11" t="s">
        <v>38</v>
      </c>
    </row>
    <row r="5" spans="1:6" ht="20.100000000000001" customHeight="1">
      <c r="A5" s="25" t="s">
        <v>33</v>
      </c>
      <c r="B5" s="5" t="s">
        <v>35</v>
      </c>
      <c r="C5" s="11"/>
    </row>
    <row r="6" spans="1:6" ht="20.100000000000001" customHeight="1">
      <c r="A6" s="26"/>
      <c r="B6" s="5" t="s">
        <v>36</v>
      </c>
      <c r="C6" s="11"/>
    </row>
    <row r="7" spans="1:6" ht="20.100000000000001" customHeight="1">
      <c r="A7" s="3" t="s">
        <v>18</v>
      </c>
      <c r="B7" s="12" t="s">
        <v>19</v>
      </c>
      <c r="C7" s="11"/>
    </row>
    <row r="8" spans="1:6" ht="20.100000000000001" customHeight="1">
      <c r="A8" s="22" t="s">
        <v>34</v>
      </c>
      <c r="B8" s="23"/>
      <c r="C8" s="11"/>
    </row>
    <row r="9" spans="1:6" ht="20.100000000000001" customHeight="1">
      <c r="A9" s="22" t="s">
        <v>25</v>
      </c>
      <c r="B9" s="23"/>
      <c r="C9" s="11"/>
    </row>
    <row r="10" spans="1:6" ht="20.100000000000001" customHeight="1">
      <c r="A10" s="22" t="s">
        <v>3</v>
      </c>
      <c r="B10" s="23"/>
      <c r="C10" s="11"/>
    </row>
    <row r="11" spans="1:6" ht="20.100000000000001" customHeight="1">
      <c r="A11" s="24" t="s">
        <v>28</v>
      </c>
      <c r="B11" s="24"/>
      <c r="C11" s="11"/>
    </row>
    <row r="12" spans="1:6" ht="20.100000000000001" customHeight="1">
      <c r="A12" t="s">
        <v>44</v>
      </c>
      <c r="B12" s="16"/>
    </row>
    <row r="14" spans="1:6" ht="20.100000000000001" customHeight="1">
      <c r="A14" t="s">
        <v>8</v>
      </c>
    </row>
    <row r="15" spans="1:6" ht="20.100000000000001" customHeight="1">
      <c r="A15" s="5" t="s">
        <v>0</v>
      </c>
      <c r="B15" s="5" t="s">
        <v>1</v>
      </c>
      <c r="C15" s="5" t="s">
        <v>2</v>
      </c>
      <c r="D15" s="22" t="s">
        <v>22</v>
      </c>
      <c r="E15" s="23"/>
      <c r="F15" s="5" t="s">
        <v>23</v>
      </c>
    </row>
    <row r="16" spans="1:6" ht="20.100000000000001" customHeight="1">
      <c r="A16" s="4">
        <f>IF(C4="看護師",1982,1787)</f>
        <v>1982</v>
      </c>
      <c r="B16" s="3">
        <f>C5</f>
        <v>0</v>
      </c>
      <c r="C16" s="4">
        <f>ROUND(A16*B16,0)</f>
        <v>0</v>
      </c>
      <c r="D16" s="13" t="str">
        <f>B7</f>
        <v>週</v>
      </c>
      <c r="E16" s="3">
        <f>C7</f>
        <v>0</v>
      </c>
      <c r="F16" s="4">
        <f>IF(D16="月",C16*E16,IF(C6="",ROUND(C16*E16*52/12,0),C16*C8))</f>
        <v>0</v>
      </c>
    </row>
    <row r="17" spans="1:8" ht="20.100000000000001" customHeight="1">
      <c r="A17" s="4" t="str">
        <f>IF(C6="","",A16)</f>
        <v/>
      </c>
      <c r="B17" s="3" t="str">
        <f>IF(C6="","",C6)</f>
        <v/>
      </c>
      <c r="C17" s="4" t="str">
        <f>IFERROR(ROUND(A17*B17,0),"")</f>
        <v/>
      </c>
      <c r="D17" s="13" t="str">
        <f>IF(C6="","",D16)</f>
        <v/>
      </c>
      <c r="E17" s="3" t="str">
        <f>IF(C6="","",E16)</f>
        <v/>
      </c>
      <c r="F17" s="4" t="str">
        <f>IFERROR(IF(D17="月",C17*E17,IF(C11="",C17*(C9+C10),C17*C11)),"")</f>
        <v/>
      </c>
    </row>
    <row r="18" spans="1:8" ht="20.100000000000001" customHeight="1">
      <c r="F18" s="6">
        <f>SUM(F16:F17)</f>
        <v>0</v>
      </c>
    </row>
    <row r="19" spans="1:8" ht="20.100000000000001" customHeight="1">
      <c r="A19" t="s">
        <v>24</v>
      </c>
    </row>
    <row r="20" spans="1:8" ht="20.100000000000001" customHeight="1">
      <c r="A20" s="22" t="s">
        <v>26</v>
      </c>
      <c r="B20" s="27"/>
      <c r="C20" s="23"/>
      <c r="D20" s="22" t="s">
        <v>5</v>
      </c>
      <c r="E20" s="27"/>
      <c r="F20" s="23"/>
      <c r="G20" s="24" t="s">
        <v>6</v>
      </c>
      <c r="H20" s="24"/>
    </row>
    <row r="21" spans="1:8" ht="20.100000000000001" customHeight="1">
      <c r="A21" s="5" t="s">
        <v>25</v>
      </c>
      <c r="B21" s="5" t="s">
        <v>3</v>
      </c>
      <c r="C21" s="5" t="s">
        <v>28</v>
      </c>
      <c r="D21" s="5" t="s">
        <v>25</v>
      </c>
      <c r="E21" s="5" t="s">
        <v>3</v>
      </c>
      <c r="F21" s="5" t="s">
        <v>28</v>
      </c>
      <c r="G21" s="5" t="s">
        <v>5</v>
      </c>
      <c r="H21" s="14">
        <v>0.25</v>
      </c>
    </row>
    <row r="22" spans="1:8" ht="20.100000000000001" customHeight="1">
      <c r="A22" s="3">
        <f>C9</f>
        <v>0</v>
      </c>
      <c r="B22" s="3">
        <f>C10</f>
        <v>0</v>
      </c>
      <c r="C22" s="3">
        <f>C11</f>
        <v>0</v>
      </c>
      <c r="D22" s="3">
        <f>A22*D23</f>
        <v>0</v>
      </c>
      <c r="E22" s="3">
        <f>B22*E23</f>
        <v>0</v>
      </c>
      <c r="F22" s="3">
        <f>C22*F23</f>
        <v>0</v>
      </c>
      <c r="G22" s="3">
        <f>ROUND(SUM(D22:F22),0)</f>
        <v>0</v>
      </c>
      <c r="H22" s="4">
        <f>ROUND(A16*H21,0)*G22</f>
        <v>0</v>
      </c>
    </row>
    <row r="23" spans="1:8" ht="20.100000000000001" customHeight="1">
      <c r="D23">
        <v>3</v>
      </c>
      <c r="E23">
        <v>4.5</v>
      </c>
      <c r="F23">
        <v>7</v>
      </c>
    </row>
    <row r="25" spans="1:8" ht="20.100000000000001" customHeight="1">
      <c r="A25" t="s">
        <v>27</v>
      </c>
    </row>
    <row r="26" spans="1:8" ht="20.100000000000001" customHeight="1">
      <c r="A26" s="24" t="s">
        <v>26</v>
      </c>
      <c r="B26" s="24"/>
      <c r="C26" s="24"/>
      <c r="D26" s="24" t="s">
        <v>29</v>
      </c>
      <c r="E26" s="24"/>
      <c r="F26" s="24"/>
      <c r="G26" s="24" t="s">
        <v>6</v>
      </c>
      <c r="H26" s="24"/>
    </row>
    <row r="27" spans="1:8" ht="20.100000000000001" customHeight="1">
      <c r="A27" s="5" t="s">
        <v>25</v>
      </c>
      <c r="B27" s="5" t="s">
        <v>3</v>
      </c>
      <c r="C27" s="5" t="s">
        <v>28</v>
      </c>
      <c r="D27" s="5" t="s">
        <v>25</v>
      </c>
      <c r="E27" s="5" t="s">
        <v>3</v>
      </c>
      <c r="F27" s="5" t="s">
        <v>28</v>
      </c>
      <c r="G27" s="5" t="s">
        <v>4</v>
      </c>
      <c r="H27" s="5" t="s">
        <v>29</v>
      </c>
    </row>
    <row r="28" spans="1:8" ht="20.100000000000001" customHeight="1">
      <c r="A28" s="3">
        <f>C9</f>
        <v>0</v>
      </c>
      <c r="B28" s="3">
        <f>C10</f>
        <v>0</v>
      </c>
      <c r="C28" s="3">
        <f>C11</f>
        <v>0</v>
      </c>
      <c r="D28" s="4">
        <f>A28*D29</f>
        <v>0</v>
      </c>
      <c r="E28" s="4">
        <f t="shared" ref="E28:F28" si="0">B28*E29</f>
        <v>0</v>
      </c>
      <c r="F28" s="4">
        <f t="shared" si="0"/>
        <v>0</v>
      </c>
      <c r="G28" s="3">
        <f>SUM(A28:C28)</f>
        <v>0</v>
      </c>
      <c r="H28" s="4">
        <f>SUM(D28:F28)</f>
        <v>0</v>
      </c>
    </row>
    <row r="29" spans="1:8" ht="20.100000000000001" customHeight="1">
      <c r="D29" s="1">
        <v>2900</v>
      </c>
      <c r="E29" s="1">
        <v>3200</v>
      </c>
      <c r="F29" s="1">
        <v>6100</v>
      </c>
    </row>
    <row r="31" spans="1:8" ht="20.100000000000001" customHeight="1">
      <c r="A31" s="2" t="s">
        <v>50</v>
      </c>
      <c r="B31" s="2"/>
      <c r="D31" s="2"/>
      <c r="E31" s="17"/>
      <c r="G31" s="2"/>
      <c r="H31" s="2"/>
    </row>
    <row r="32" spans="1:8" ht="20.100000000000001" customHeight="1">
      <c r="A32" s="28" t="s">
        <v>10</v>
      </c>
      <c r="B32" s="28" t="s">
        <v>7</v>
      </c>
      <c r="C32" s="30" t="s">
        <v>14</v>
      </c>
      <c r="D32" s="31"/>
      <c r="E32" s="30" t="s">
        <v>16</v>
      </c>
      <c r="F32" s="31"/>
      <c r="G32" s="32" t="s">
        <v>9</v>
      </c>
      <c r="H32" s="8"/>
    </row>
    <row r="33" spans="1:8" ht="20.100000000000001" customHeight="1">
      <c r="A33" s="29"/>
      <c r="B33" s="29"/>
      <c r="C33" s="9" t="s">
        <v>17</v>
      </c>
      <c r="D33" s="7" t="s">
        <v>15</v>
      </c>
      <c r="E33" s="7" t="s">
        <v>17</v>
      </c>
      <c r="F33" s="10" t="s">
        <v>15</v>
      </c>
      <c r="G33" s="33"/>
      <c r="H33" s="15"/>
    </row>
    <row r="34" spans="1:8" ht="20.100000000000001" customHeight="1">
      <c r="A34" s="6" t="s">
        <v>11</v>
      </c>
      <c r="B34" s="6">
        <f>F18</f>
        <v>0</v>
      </c>
      <c r="C34" s="21">
        <v>1.2625</v>
      </c>
      <c r="D34" s="6">
        <f>ROUNDDOWN(B34*C34,0)</f>
        <v>0</v>
      </c>
      <c r="E34" s="21">
        <v>1.0625</v>
      </c>
      <c r="F34" s="6">
        <f>ROUNDDOWN(B34*E34,0)</f>
        <v>0</v>
      </c>
      <c r="G34" s="4">
        <f>D34+F34</f>
        <v>0</v>
      </c>
    </row>
    <row r="35" spans="1:8" ht="20.100000000000001" customHeight="1">
      <c r="A35" s="6" t="s">
        <v>12</v>
      </c>
      <c r="B35" s="6">
        <f>F18</f>
        <v>0</v>
      </c>
      <c r="C35" s="21">
        <f>C34</f>
        <v>1.2625</v>
      </c>
      <c r="D35" s="6">
        <f>ROUNDDOWN(B35*C35,0)</f>
        <v>0</v>
      </c>
      <c r="E35" s="21">
        <f>E34</f>
        <v>1.0625</v>
      </c>
      <c r="F35" s="6">
        <f>ROUNDDOWN(B35*E35,0)</f>
        <v>0</v>
      </c>
      <c r="G35" s="4">
        <f>D35+F35</f>
        <v>0</v>
      </c>
    </row>
    <row r="36" spans="1:8" ht="20.100000000000001" customHeight="1">
      <c r="A36" s="15" t="s">
        <v>51</v>
      </c>
      <c r="G36" s="6">
        <f>SUM(G34:G35)</f>
        <v>0</v>
      </c>
    </row>
    <row r="37" spans="1:8" ht="20.100000000000001" customHeight="1">
      <c r="A37" t="s">
        <v>47</v>
      </c>
      <c r="D37" s="2"/>
    </row>
    <row r="38" spans="1:8" ht="20.100000000000001" customHeight="1">
      <c r="A38" t="s">
        <v>48</v>
      </c>
      <c r="D38" s="2"/>
    </row>
    <row r="39" spans="1:8" ht="20.100000000000001" customHeight="1">
      <c r="A39" t="s">
        <v>49</v>
      </c>
      <c r="D39" s="2"/>
    </row>
    <row r="40" spans="1:8" ht="20.100000000000001" customHeight="1">
      <c r="D40" s="2"/>
    </row>
    <row r="41" spans="1:8" ht="20.100000000000001" customHeight="1">
      <c r="A41" t="s">
        <v>32</v>
      </c>
      <c r="D41" s="2"/>
    </row>
    <row r="42" spans="1:8" ht="20.100000000000001" customHeight="1">
      <c r="A42" s="24" t="s">
        <v>10</v>
      </c>
      <c r="B42" s="24"/>
      <c r="C42" s="5" t="s">
        <v>15</v>
      </c>
    </row>
    <row r="43" spans="1:8" ht="20.100000000000001" customHeight="1">
      <c r="A43" s="34" t="s">
        <v>13</v>
      </c>
      <c r="B43" s="34"/>
      <c r="C43" s="6">
        <f>F18*12</f>
        <v>0</v>
      </c>
    </row>
    <row r="44" spans="1:8" ht="20.100000000000001" customHeight="1">
      <c r="A44" s="35" t="s">
        <v>30</v>
      </c>
      <c r="B44" s="36"/>
      <c r="C44" s="6">
        <f>H22*12</f>
        <v>0</v>
      </c>
    </row>
    <row r="45" spans="1:8" ht="20.100000000000001" customHeight="1">
      <c r="A45" s="35" t="s">
        <v>31</v>
      </c>
      <c r="B45" s="36"/>
      <c r="C45" s="6">
        <f>H28*12</f>
        <v>0</v>
      </c>
    </row>
    <row r="46" spans="1:8" ht="20.100000000000001" customHeight="1">
      <c r="A46" s="34" t="s">
        <v>14</v>
      </c>
      <c r="B46" s="34"/>
      <c r="C46" s="6">
        <f>G36</f>
        <v>0</v>
      </c>
    </row>
    <row r="47" spans="1:8" ht="20.100000000000001" customHeight="1">
      <c r="A47" s="24" t="s">
        <v>6</v>
      </c>
      <c r="B47" s="24"/>
      <c r="C47" s="6">
        <f>SUM(C43:C46)</f>
        <v>0</v>
      </c>
    </row>
  </sheetData>
  <mergeCells count="24">
    <mergeCell ref="A43:B43"/>
    <mergeCell ref="A44:B44"/>
    <mergeCell ref="A45:B45"/>
    <mergeCell ref="A46:B46"/>
    <mergeCell ref="A47:B47"/>
    <mergeCell ref="A42:B42"/>
    <mergeCell ref="A20:C20"/>
    <mergeCell ref="D20:F20"/>
    <mergeCell ref="G20:H20"/>
    <mergeCell ref="A26:C26"/>
    <mergeCell ref="D26:F26"/>
    <mergeCell ref="G26:H26"/>
    <mergeCell ref="A32:A33"/>
    <mergeCell ref="B32:B33"/>
    <mergeCell ref="C32:D32"/>
    <mergeCell ref="E32:F32"/>
    <mergeCell ref="G32:G33"/>
    <mergeCell ref="D15:E15"/>
    <mergeCell ref="A4:B4"/>
    <mergeCell ref="A5:A6"/>
    <mergeCell ref="A8:B8"/>
    <mergeCell ref="A9:B9"/>
    <mergeCell ref="A10:B10"/>
    <mergeCell ref="A11:B11"/>
  </mergeCells>
  <phoneticPr fontId="2"/>
  <dataValidations count="2">
    <dataValidation type="list" allowBlank="1" showInputMessage="1" showErrorMessage="1" sqref="B7" xr:uid="{3A00C536-8D2B-4838-994C-FBA414D928E3}">
      <formula1>"週,月"</formula1>
    </dataValidation>
    <dataValidation type="list" allowBlank="1" showInputMessage="1" showErrorMessage="1" sqref="C4" xr:uid="{16530506-33B2-4C0E-9B59-DA0313215338}">
      <formula1>"看護師,准看護師"</formula1>
    </dataValidation>
  </dataValidations>
  <pageMargins left="0.70866141732283472" right="0.70866141732283472" top="0.74803149606299213" bottom="0.3" header="0.31496062992125984" footer="0.31496062992125984"/>
  <pageSetup paperSize="9" scale="89" orientation="portrait" cellComments="asDisplayed" r:id="rId1"/>
  <colBreaks count="1" manualBreakCount="1">
    <brk id="11" max="1048575" man="1"/>
  </colBreaks>
  <ignoredErrors>
    <ignoredError sqref="D35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5F2FF-8C70-43CF-A068-8FC75921C69C}">
  <dimension ref="A1:H47"/>
  <sheetViews>
    <sheetView topLeftCell="A4" zoomScaleNormal="100" workbookViewId="0">
      <selection activeCell="D31" sqref="D31"/>
    </sheetView>
  </sheetViews>
  <sheetFormatPr defaultRowHeight="20.100000000000001" customHeight="1"/>
  <cols>
    <col min="3" max="3" width="9.25" bestFit="1" customWidth="1"/>
  </cols>
  <sheetData>
    <row r="1" spans="1:6" ht="20.100000000000001" customHeight="1">
      <c r="A1" t="s">
        <v>39</v>
      </c>
      <c r="E1" t="s">
        <v>41</v>
      </c>
    </row>
    <row r="3" spans="1:6" ht="20.100000000000001" customHeight="1">
      <c r="A3" t="s">
        <v>21</v>
      </c>
    </row>
    <row r="4" spans="1:6" ht="20.100000000000001" customHeight="1">
      <c r="A4" s="24" t="s">
        <v>37</v>
      </c>
      <c r="B4" s="24"/>
      <c r="C4" s="11" t="s">
        <v>38</v>
      </c>
    </row>
    <row r="5" spans="1:6" ht="20.100000000000001" customHeight="1">
      <c r="A5" s="25" t="s">
        <v>33</v>
      </c>
      <c r="B5" s="5" t="s">
        <v>35</v>
      </c>
      <c r="C5" s="11">
        <v>7</v>
      </c>
    </row>
    <row r="6" spans="1:6" ht="20.100000000000001" customHeight="1">
      <c r="A6" s="26"/>
      <c r="B6" s="5" t="s">
        <v>36</v>
      </c>
      <c r="C6" s="11"/>
    </row>
    <row r="7" spans="1:6" ht="20.100000000000001" customHeight="1">
      <c r="A7" s="3" t="s">
        <v>18</v>
      </c>
      <c r="B7" s="12" t="s">
        <v>19</v>
      </c>
      <c r="C7" s="11">
        <v>5</v>
      </c>
    </row>
    <row r="8" spans="1:6" ht="20.100000000000001" customHeight="1">
      <c r="A8" s="22" t="s">
        <v>34</v>
      </c>
      <c r="B8" s="23"/>
      <c r="C8" s="11"/>
    </row>
    <row r="9" spans="1:6" ht="20.100000000000001" customHeight="1">
      <c r="A9" s="22" t="s">
        <v>25</v>
      </c>
      <c r="B9" s="23"/>
      <c r="C9" s="11"/>
    </row>
    <row r="10" spans="1:6" ht="20.100000000000001" customHeight="1">
      <c r="A10" s="22" t="s">
        <v>3</v>
      </c>
      <c r="B10" s="23"/>
      <c r="C10" s="11"/>
    </row>
    <row r="11" spans="1:6" ht="20.100000000000001" customHeight="1">
      <c r="A11" s="24" t="s">
        <v>28</v>
      </c>
      <c r="B11" s="24"/>
      <c r="C11" s="11"/>
    </row>
    <row r="12" spans="1:6" ht="20.100000000000001" customHeight="1">
      <c r="A12" t="s">
        <v>44</v>
      </c>
      <c r="B12" s="16"/>
    </row>
    <row r="14" spans="1:6" ht="20.100000000000001" customHeight="1">
      <c r="A14" t="s">
        <v>8</v>
      </c>
    </row>
    <row r="15" spans="1:6" ht="20.100000000000001" customHeight="1">
      <c r="A15" s="5" t="s">
        <v>0</v>
      </c>
      <c r="B15" s="5" t="s">
        <v>1</v>
      </c>
      <c r="C15" s="5" t="s">
        <v>2</v>
      </c>
      <c r="D15" s="22" t="s">
        <v>22</v>
      </c>
      <c r="E15" s="23"/>
      <c r="F15" s="5" t="s">
        <v>23</v>
      </c>
    </row>
    <row r="16" spans="1:6" ht="20.100000000000001" customHeight="1">
      <c r="A16" s="4">
        <f>IF(C4="看護師",1982,1787)</f>
        <v>1982</v>
      </c>
      <c r="B16" s="3">
        <f>C5</f>
        <v>7</v>
      </c>
      <c r="C16" s="4">
        <f>ROUND(A16*B16,0)</f>
        <v>13874</v>
      </c>
      <c r="D16" s="13" t="str">
        <f>B7</f>
        <v>週</v>
      </c>
      <c r="E16" s="3">
        <f>C7</f>
        <v>5</v>
      </c>
      <c r="F16" s="4">
        <f>IF(D16="月",C16*E16,IF(C6="",ROUND(C16*E16*52/12,0),C16*C8))</f>
        <v>300603</v>
      </c>
    </row>
    <row r="17" spans="1:8" ht="20.100000000000001" customHeight="1">
      <c r="A17" s="4" t="str">
        <f>IF(C6="","",A16)</f>
        <v/>
      </c>
      <c r="B17" s="3" t="str">
        <f>IF(C6="","",C6)</f>
        <v/>
      </c>
      <c r="C17" s="4" t="str">
        <f>IFERROR(ROUND(A17*B17,0),"")</f>
        <v/>
      </c>
      <c r="D17" s="13" t="str">
        <f>IF(C6="","",D16)</f>
        <v/>
      </c>
      <c r="E17" s="3" t="str">
        <f>IF(C6="","",E16)</f>
        <v/>
      </c>
      <c r="F17" s="4" t="str">
        <f>IFERROR(IF(D17="月",C17*E17,IF(C11="",C17*(C9+C10),C17*C11)),"")</f>
        <v/>
      </c>
    </row>
    <row r="18" spans="1:8" ht="20.100000000000001" customHeight="1">
      <c r="F18" s="6">
        <f>SUM(F16:F17)</f>
        <v>300603</v>
      </c>
    </row>
    <row r="19" spans="1:8" ht="20.100000000000001" customHeight="1">
      <c r="A19" t="s">
        <v>24</v>
      </c>
    </row>
    <row r="20" spans="1:8" ht="20.100000000000001" customHeight="1">
      <c r="A20" s="22" t="s">
        <v>26</v>
      </c>
      <c r="B20" s="27"/>
      <c r="C20" s="23"/>
      <c r="D20" s="22" t="s">
        <v>5</v>
      </c>
      <c r="E20" s="27"/>
      <c r="F20" s="23"/>
      <c r="G20" s="24" t="s">
        <v>6</v>
      </c>
      <c r="H20" s="24"/>
    </row>
    <row r="21" spans="1:8" ht="20.100000000000001" customHeight="1">
      <c r="A21" s="5" t="s">
        <v>25</v>
      </c>
      <c r="B21" s="5" t="s">
        <v>3</v>
      </c>
      <c r="C21" s="5" t="s">
        <v>28</v>
      </c>
      <c r="D21" s="5" t="s">
        <v>25</v>
      </c>
      <c r="E21" s="5" t="s">
        <v>3</v>
      </c>
      <c r="F21" s="5" t="s">
        <v>28</v>
      </c>
      <c r="G21" s="5" t="s">
        <v>5</v>
      </c>
      <c r="H21" s="14">
        <v>0.25</v>
      </c>
    </row>
    <row r="22" spans="1:8" ht="20.100000000000001" customHeight="1">
      <c r="A22" s="3">
        <f>C9</f>
        <v>0</v>
      </c>
      <c r="B22" s="3">
        <f>C10</f>
        <v>0</v>
      </c>
      <c r="C22" s="3">
        <f>C11</f>
        <v>0</v>
      </c>
      <c r="D22" s="3">
        <f>A22*D23</f>
        <v>0</v>
      </c>
      <c r="E22" s="3">
        <f>B22*E23</f>
        <v>0</v>
      </c>
      <c r="F22" s="3">
        <f>C22*F23</f>
        <v>0</v>
      </c>
      <c r="G22" s="3">
        <f>ROUND(SUM(D22:F22),0)</f>
        <v>0</v>
      </c>
      <c r="H22" s="4">
        <f>ROUND(A16*H21,0)*G22</f>
        <v>0</v>
      </c>
    </row>
    <row r="23" spans="1:8" ht="20.100000000000001" customHeight="1">
      <c r="D23">
        <v>3</v>
      </c>
      <c r="E23">
        <v>4.5</v>
      </c>
      <c r="F23">
        <v>7</v>
      </c>
    </row>
    <row r="25" spans="1:8" ht="20.100000000000001" customHeight="1">
      <c r="A25" t="s">
        <v>27</v>
      </c>
    </row>
    <row r="26" spans="1:8" ht="20.100000000000001" customHeight="1">
      <c r="A26" s="24" t="s">
        <v>26</v>
      </c>
      <c r="B26" s="24"/>
      <c r="C26" s="24"/>
      <c r="D26" s="24" t="s">
        <v>29</v>
      </c>
      <c r="E26" s="24"/>
      <c r="F26" s="24"/>
      <c r="G26" s="24" t="s">
        <v>6</v>
      </c>
      <c r="H26" s="24"/>
    </row>
    <row r="27" spans="1:8" ht="20.100000000000001" customHeight="1">
      <c r="A27" s="5" t="s">
        <v>25</v>
      </c>
      <c r="B27" s="5" t="s">
        <v>3</v>
      </c>
      <c r="C27" s="5" t="s">
        <v>28</v>
      </c>
      <c r="D27" s="5" t="s">
        <v>25</v>
      </c>
      <c r="E27" s="5" t="s">
        <v>3</v>
      </c>
      <c r="F27" s="5" t="s">
        <v>28</v>
      </c>
      <c r="G27" s="5" t="s">
        <v>4</v>
      </c>
      <c r="H27" s="5" t="s">
        <v>29</v>
      </c>
    </row>
    <row r="28" spans="1:8" ht="20.100000000000001" customHeight="1">
      <c r="A28" s="3">
        <f>C9</f>
        <v>0</v>
      </c>
      <c r="B28" s="3">
        <f>C10</f>
        <v>0</v>
      </c>
      <c r="C28" s="3">
        <f>C11</f>
        <v>0</v>
      </c>
      <c r="D28" s="4">
        <f>A28*D29</f>
        <v>0</v>
      </c>
      <c r="E28" s="4">
        <f t="shared" ref="E28:F28" si="0">B28*E29</f>
        <v>0</v>
      </c>
      <c r="F28" s="4">
        <f t="shared" si="0"/>
        <v>0</v>
      </c>
      <c r="G28" s="3">
        <f>SUM(A28:C28)</f>
        <v>0</v>
      </c>
      <c r="H28" s="4">
        <f>SUM(D28:F28)</f>
        <v>0</v>
      </c>
    </row>
    <row r="29" spans="1:8" ht="20.100000000000001" customHeight="1">
      <c r="D29" s="1">
        <v>2900</v>
      </c>
      <c r="E29" s="1">
        <v>3200</v>
      </c>
      <c r="F29" s="1">
        <v>6100</v>
      </c>
    </row>
    <row r="31" spans="1:8" ht="20.100000000000001" customHeight="1">
      <c r="A31" s="2" t="s">
        <v>50</v>
      </c>
      <c r="B31" s="2"/>
      <c r="D31" s="2"/>
      <c r="E31" s="17"/>
      <c r="G31" s="2"/>
      <c r="H31" s="2"/>
    </row>
    <row r="32" spans="1:8" ht="20.100000000000001" customHeight="1">
      <c r="A32" s="28" t="s">
        <v>10</v>
      </c>
      <c r="B32" s="28" t="s">
        <v>7</v>
      </c>
      <c r="C32" s="30" t="s">
        <v>14</v>
      </c>
      <c r="D32" s="31"/>
      <c r="E32" s="30" t="s">
        <v>16</v>
      </c>
      <c r="F32" s="31"/>
      <c r="G32" s="32" t="s">
        <v>9</v>
      </c>
      <c r="H32" s="8"/>
    </row>
    <row r="33" spans="1:8" ht="20.100000000000001" customHeight="1">
      <c r="A33" s="29"/>
      <c r="B33" s="29"/>
      <c r="C33" s="9" t="s">
        <v>17</v>
      </c>
      <c r="D33" s="7" t="s">
        <v>15</v>
      </c>
      <c r="E33" s="7" t="s">
        <v>17</v>
      </c>
      <c r="F33" s="10" t="s">
        <v>15</v>
      </c>
      <c r="G33" s="33"/>
      <c r="H33" s="18"/>
    </row>
    <row r="34" spans="1:8" ht="20.100000000000001" customHeight="1">
      <c r="A34" s="6" t="s">
        <v>11</v>
      </c>
      <c r="B34" s="6">
        <f>F18</f>
        <v>300603</v>
      </c>
      <c r="C34" s="21">
        <f>ひな形!C34</f>
        <v>1.2625</v>
      </c>
      <c r="D34" s="6">
        <f>ROUNDDOWN(B34*C34,0)</f>
        <v>379511</v>
      </c>
      <c r="E34" s="21">
        <f>ひな形!E34</f>
        <v>1.0625</v>
      </c>
      <c r="F34" s="6">
        <f>ROUNDDOWN(B34*E34,0)</f>
        <v>319390</v>
      </c>
      <c r="G34" s="19">
        <f>D34+F34</f>
        <v>698901</v>
      </c>
      <c r="H34" s="20"/>
    </row>
    <row r="35" spans="1:8" ht="20.100000000000001" customHeight="1">
      <c r="A35" s="6" t="s">
        <v>12</v>
      </c>
      <c r="B35" s="6">
        <f>F18</f>
        <v>300603</v>
      </c>
      <c r="C35" s="21">
        <f>C34</f>
        <v>1.2625</v>
      </c>
      <c r="D35" s="6">
        <f>ROUNDDOWN(B35*C35,0)</f>
        <v>379511</v>
      </c>
      <c r="E35" s="21">
        <f>E34</f>
        <v>1.0625</v>
      </c>
      <c r="F35" s="6">
        <f>ROUNDDOWN(B35*E35,0)</f>
        <v>319390</v>
      </c>
      <c r="G35" s="19">
        <f>D35+F35</f>
        <v>698901</v>
      </c>
      <c r="H35" s="17"/>
    </row>
    <row r="36" spans="1:8" ht="20.100000000000001" customHeight="1">
      <c r="A36" s="15" t="s">
        <v>51</v>
      </c>
      <c r="G36" s="6">
        <f>SUM(G34:G35)</f>
        <v>1397802</v>
      </c>
    </row>
    <row r="37" spans="1:8" ht="20.100000000000001" customHeight="1">
      <c r="A37" t="s">
        <v>47</v>
      </c>
      <c r="D37" s="2"/>
    </row>
    <row r="38" spans="1:8" ht="20.100000000000001" customHeight="1">
      <c r="A38" t="s">
        <v>48</v>
      </c>
      <c r="D38" s="2"/>
    </row>
    <row r="39" spans="1:8" ht="20.100000000000001" customHeight="1">
      <c r="A39" t="s">
        <v>49</v>
      </c>
      <c r="D39" s="2"/>
    </row>
    <row r="40" spans="1:8" ht="20.100000000000001" customHeight="1">
      <c r="D40" s="2"/>
    </row>
    <row r="41" spans="1:8" ht="20.100000000000001" customHeight="1">
      <c r="A41" t="s">
        <v>32</v>
      </c>
      <c r="D41" s="2"/>
    </row>
    <row r="42" spans="1:8" ht="20.100000000000001" customHeight="1">
      <c r="A42" s="24" t="s">
        <v>10</v>
      </c>
      <c r="B42" s="24"/>
      <c r="C42" s="5" t="s">
        <v>15</v>
      </c>
    </row>
    <row r="43" spans="1:8" ht="20.100000000000001" customHeight="1">
      <c r="A43" s="34" t="s">
        <v>13</v>
      </c>
      <c r="B43" s="34"/>
      <c r="C43" s="6">
        <f>F18*12</f>
        <v>3607236</v>
      </c>
    </row>
    <row r="44" spans="1:8" ht="20.100000000000001" customHeight="1">
      <c r="A44" s="35" t="s">
        <v>30</v>
      </c>
      <c r="B44" s="36"/>
      <c r="C44" s="6">
        <f>H22*12</f>
        <v>0</v>
      </c>
    </row>
    <row r="45" spans="1:8" ht="20.100000000000001" customHeight="1">
      <c r="A45" s="35" t="s">
        <v>31</v>
      </c>
      <c r="B45" s="36"/>
      <c r="C45" s="6">
        <f>H28*12</f>
        <v>0</v>
      </c>
    </row>
    <row r="46" spans="1:8" ht="20.100000000000001" customHeight="1">
      <c r="A46" s="34" t="s">
        <v>14</v>
      </c>
      <c r="B46" s="34"/>
      <c r="C46" s="6">
        <f>G36</f>
        <v>1397802</v>
      </c>
    </row>
    <row r="47" spans="1:8" ht="20.100000000000001" customHeight="1">
      <c r="A47" s="24" t="s">
        <v>6</v>
      </c>
      <c r="B47" s="24"/>
      <c r="C47" s="6">
        <f>SUM(C43:C46)</f>
        <v>5005038</v>
      </c>
    </row>
  </sheetData>
  <mergeCells count="24">
    <mergeCell ref="A11:B11"/>
    <mergeCell ref="A4:B4"/>
    <mergeCell ref="A5:A6"/>
    <mergeCell ref="A8:B8"/>
    <mergeCell ref="A9:B9"/>
    <mergeCell ref="A10:B10"/>
    <mergeCell ref="A42:B42"/>
    <mergeCell ref="D15:E15"/>
    <mergeCell ref="A20:C20"/>
    <mergeCell ref="D20:F20"/>
    <mergeCell ref="G20:H20"/>
    <mergeCell ref="A26:C26"/>
    <mergeCell ref="D26:F26"/>
    <mergeCell ref="G26:H26"/>
    <mergeCell ref="A32:A33"/>
    <mergeCell ref="B32:B33"/>
    <mergeCell ref="C32:D32"/>
    <mergeCell ref="E32:F32"/>
    <mergeCell ref="G32:G33"/>
    <mergeCell ref="A43:B43"/>
    <mergeCell ref="A44:B44"/>
    <mergeCell ref="A45:B45"/>
    <mergeCell ref="A46:B46"/>
    <mergeCell ref="A47:B47"/>
  </mergeCells>
  <phoneticPr fontId="2"/>
  <dataValidations count="2">
    <dataValidation type="list" allowBlank="1" showInputMessage="1" showErrorMessage="1" sqref="C4" xr:uid="{37F84FF6-27A5-4FD4-AB09-B6022114758D}">
      <formula1>"看護師,准看護師"</formula1>
    </dataValidation>
    <dataValidation type="list" allowBlank="1" showInputMessage="1" showErrorMessage="1" sqref="B7" xr:uid="{4483EEAD-1EC3-43A0-BD7A-2889D8332583}">
      <formula1>"週,月"</formula1>
    </dataValidation>
  </dataValidations>
  <pageMargins left="0.70866141732283472" right="0.70866141732283472" top="0.74803149606299213" bottom="0.32" header="0.31496062992125984" footer="0.31496062992125984"/>
  <pageSetup paperSize="9" scale="89" orientation="portrait" cellComments="asDisplayed"/>
  <colBreaks count="1" manualBreakCount="1">
    <brk id="11" max="1048575" man="1"/>
  </colBreaks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646D8-8BFD-417B-8466-53895EAF6BE1}">
  <dimension ref="A1:H47"/>
  <sheetViews>
    <sheetView zoomScaleNormal="100" workbookViewId="0">
      <selection activeCell="F40" sqref="F40"/>
    </sheetView>
  </sheetViews>
  <sheetFormatPr defaultRowHeight="20.100000000000001" customHeight="1"/>
  <cols>
    <col min="3" max="3" width="9.25" bestFit="1" customWidth="1"/>
  </cols>
  <sheetData>
    <row r="1" spans="1:8" ht="20.100000000000001" customHeight="1">
      <c r="A1" t="s">
        <v>39</v>
      </c>
      <c r="E1" t="s">
        <v>42</v>
      </c>
      <c r="H1" t="s">
        <v>53</v>
      </c>
    </row>
    <row r="2" spans="1:8" ht="20.100000000000001" customHeight="1">
      <c r="H2" t="s">
        <v>54</v>
      </c>
    </row>
    <row r="3" spans="1:8" ht="20.100000000000001" customHeight="1">
      <c r="A3" t="s">
        <v>21</v>
      </c>
    </row>
    <row r="4" spans="1:8" ht="20.100000000000001" customHeight="1">
      <c r="A4" s="24" t="s">
        <v>37</v>
      </c>
      <c r="B4" s="24"/>
      <c r="C4" s="11" t="s">
        <v>38</v>
      </c>
    </row>
    <row r="5" spans="1:8" ht="20.100000000000001" customHeight="1">
      <c r="A5" s="25" t="s">
        <v>33</v>
      </c>
      <c r="B5" s="5" t="s">
        <v>35</v>
      </c>
      <c r="C5" s="11">
        <v>7</v>
      </c>
    </row>
    <row r="6" spans="1:8" ht="20.100000000000001" customHeight="1">
      <c r="A6" s="26"/>
      <c r="B6" s="5" t="s">
        <v>36</v>
      </c>
      <c r="C6" s="11">
        <v>7.75</v>
      </c>
    </row>
    <row r="7" spans="1:8" ht="20.100000000000001" customHeight="1">
      <c r="A7" s="3" t="s">
        <v>18</v>
      </c>
      <c r="B7" s="12" t="s">
        <v>19</v>
      </c>
      <c r="C7" s="11">
        <v>5</v>
      </c>
    </row>
    <row r="8" spans="1:8" ht="20.100000000000001" customHeight="1">
      <c r="A8" s="22" t="s">
        <v>34</v>
      </c>
      <c r="B8" s="23"/>
      <c r="C8" s="11">
        <v>12</v>
      </c>
    </row>
    <row r="9" spans="1:8" ht="20.100000000000001" customHeight="1">
      <c r="A9" s="22" t="s">
        <v>25</v>
      </c>
      <c r="B9" s="23"/>
      <c r="C9" s="11">
        <v>4</v>
      </c>
    </row>
    <row r="10" spans="1:8" ht="20.100000000000001" customHeight="1">
      <c r="A10" s="22" t="s">
        <v>3</v>
      </c>
      <c r="B10" s="23"/>
      <c r="C10" s="11">
        <v>4</v>
      </c>
    </row>
    <row r="11" spans="1:8" ht="20.100000000000001" customHeight="1">
      <c r="A11" s="24" t="s">
        <v>28</v>
      </c>
      <c r="B11" s="24"/>
      <c r="C11" s="11"/>
    </row>
    <row r="12" spans="1:8" ht="20.100000000000001" customHeight="1">
      <c r="A12" t="s">
        <v>44</v>
      </c>
      <c r="B12" s="16"/>
    </row>
    <row r="14" spans="1:8" ht="20.100000000000001" customHeight="1">
      <c r="A14" t="s">
        <v>8</v>
      </c>
    </row>
    <row r="15" spans="1:8" ht="20.100000000000001" customHeight="1">
      <c r="A15" s="5" t="s">
        <v>0</v>
      </c>
      <c r="B15" s="5" t="s">
        <v>1</v>
      </c>
      <c r="C15" s="5" t="s">
        <v>2</v>
      </c>
      <c r="D15" s="22" t="s">
        <v>22</v>
      </c>
      <c r="E15" s="23"/>
      <c r="F15" s="5" t="s">
        <v>23</v>
      </c>
    </row>
    <row r="16" spans="1:8" ht="20.100000000000001" customHeight="1">
      <c r="A16" s="4">
        <f>IF(C4="看護師",1982,1787)</f>
        <v>1982</v>
      </c>
      <c r="B16" s="3">
        <f>C5</f>
        <v>7</v>
      </c>
      <c r="C16" s="4">
        <f>ROUND(A16*B16,0)</f>
        <v>13874</v>
      </c>
      <c r="D16" s="13" t="str">
        <f>B7</f>
        <v>週</v>
      </c>
      <c r="E16" s="3">
        <f>C7</f>
        <v>5</v>
      </c>
      <c r="F16" s="4">
        <f>IF(D16="月",C16*E16,IF(C6="",ROUND(C16*E16*52/12,0),C16*C8))</f>
        <v>166488</v>
      </c>
    </row>
    <row r="17" spans="1:8" ht="20.100000000000001" customHeight="1">
      <c r="A17" s="4">
        <f>IF(C6="","",A16)</f>
        <v>1982</v>
      </c>
      <c r="B17" s="3">
        <f>IF(C6="","",C6)</f>
        <v>7.75</v>
      </c>
      <c r="C17" s="4">
        <f>IFERROR(ROUND(A17*B17,0),"")</f>
        <v>15361</v>
      </c>
      <c r="D17" s="13" t="str">
        <f>IF(C6="","",D16)</f>
        <v>週</v>
      </c>
      <c r="E17" s="3">
        <f>IF(C6="","",E16)</f>
        <v>5</v>
      </c>
      <c r="F17" s="4">
        <f>IFERROR(IF(D17="月",C17*E17,IF(C11="",C17*(C9+C10),C17*C11)),"")</f>
        <v>122888</v>
      </c>
    </row>
    <row r="18" spans="1:8" ht="20.100000000000001" customHeight="1">
      <c r="F18" s="6">
        <f>SUM(F16:F17)</f>
        <v>289376</v>
      </c>
    </row>
    <row r="19" spans="1:8" ht="20.100000000000001" customHeight="1">
      <c r="A19" t="s">
        <v>24</v>
      </c>
    </row>
    <row r="20" spans="1:8" ht="20.100000000000001" customHeight="1">
      <c r="A20" s="22" t="s">
        <v>26</v>
      </c>
      <c r="B20" s="27"/>
      <c r="C20" s="23"/>
      <c r="D20" s="22" t="s">
        <v>5</v>
      </c>
      <c r="E20" s="27"/>
      <c r="F20" s="23"/>
      <c r="G20" s="24" t="s">
        <v>6</v>
      </c>
      <c r="H20" s="24"/>
    </row>
    <row r="21" spans="1:8" ht="20.100000000000001" customHeight="1">
      <c r="A21" s="5" t="s">
        <v>25</v>
      </c>
      <c r="B21" s="5" t="s">
        <v>3</v>
      </c>
      <c r="C21" s="5" t="s">
        <v>28</v>
      </c>
      <c r="D21" s="5" t="s">
        <v>25</v>
      </c>
      <c r="E21" s="5" t="s">
        <v>3</v>
      </c>
      <c r="F21" s="5" t="s">
        <v>28</v>
      </c>
      <c r="G21" s="5" t="s">
        <v>5</v>
      </c>
      <c r="H21" s="14">
        <v>0.25</v>
      </c>
    </row>
    <row r="22" spans="1:8" ht="20.100000000000001" customHeight="1">
      <c r="A22" s="3">
        <f>C9</f>
        <v>4</v>
      </c>
      <c r="B22" s="3">
        <f>C10</f>
        <v>4</v>
      </c>
      <c r="C22" s="3">
        <f>C11</f>
        <v>0</v>
      </c>
      <c r="D22" s="3">
        <f>A22*D23</f>
        <v>12</v>
      </c>
      <c r="E22" s="3">
        <f>B22*E23</f>
        <v>18</v>
      </c>
      <c r="F22" s="3">
        <f>C22*F23</f>
        <v>0</v>
      </c>
      <c r="G22" s="3">
        <f>ROUND(SUM(D22:F22),0)</f>
        <v>30</v>
      </c>
      <c r="H22" s="4">
        <f>ROUND(A16*H21,0)*G22</f>
        <v>14880</v>
      </c>
    </row>
    <row r="23" spans="1:8" ht="20.100000000000001" customHeight="1">
      <c r="D23">
        <v>3</v>
      </c>
      <c r="E23">
        <v>4.5</v>
      </c>
      <c r="F23">
        <v>7</v>
      </c>
    </row>
    <row r="25" spans="1:8" ht="20.100000000000001" customHeight="1">
      <c r="A25" t="s">
        <v>27</v>
      </c>
    </row>
    <row r="26" spans="1:8" ht="20.100000000000001" customHeight="1">
      <c r="A26" s="24" t="s">
        <v>26</v>
      </c>
      <c r="B26" s="24"/>
      <c r="C26" s="24"/>
      <c r="D26" s="24" t="s">
        <v>29</v>
      </c>
      <c r="E26" s="24"/>
      <c r="F26" s="24"/>
      <c r="G26" s="24" t="s">
        <v>6</v>
      </c>
      <c r="H26" s="24"/>
    </row>
    <row r="27" spans="1:8" ht="20.100000000000001" customHeight="1">
      <c r="A27" s="5" t="s">
        <v>25</v>
      </c>
      <c r="B27" s="5" t="s">
        <v>3</v>
      </c>
      <c r="C27" s="5" t="s">
        <v>28</v>
      </c>
      <c r="D27" s="5" t="s">
        <v>25</v>
      </c>
      <c r="E27" s="5" t="s">
        <v>3</v>
      </c>
      <c r="F27" s="5" t="s">
        <v>28</v>
      </c>
      <c r="G27" s="5" t="s">
        <v>4</v>
      </c>
      <c r="H27" s="5" t="s">
        <v>29</v>
      </c>
    </row>
    <row r="28" spans="1:8" ht="20.100000000000001" customHeight="1">
      <c r="A28" s="3">
        <f>C9</f>
        <v>4</v>
      </c>
      <c r="B28" s="3">
        <f>C10</f>
        <v>4</v>
      </c>
      <c r="C28" s="3">
        <f>C11</f>
        <v>0</v>
      </c>
      <c r="D28" s="4">
        <f>A28*D29</f>
        <v>11600</v>
      </c>
      <c r="E28" s="4">
        <f t="shared" ref="E28:F28" si="0">B28*E29</f>
        <v>12800</v>
      </c>
      <c r="F28" s="4">
        <f t="shared" si="0"/>
        <v>0</v>
      </c>
      <c r="G28" s="3">
        <f>SUM(A28:C28)</f>
        <v>8</v>
      </c>
      <c r="H28" s="4">
        <f>SUM(D28:F28)</f>
        <v>24400</v>
      </c>
    </row>
    <row r="29" spans="1:8" ht="20.100000000000001" customHeight="1">
      <c r="D29" s="1">
        <v>2900</v>
      </c>
      <c r="E29" s="1">
        <v>3200</v>
      </c>
      <c r="F29" s="1">
        <v>6100</v>
      </c>
    </row>
    <row r="31" spans="1:8" ht="20.100000000000001" customHeight="1">
      <c r="A31" s="2" t="s">
        <v>50</v>
      </c>
      <c r="B31" s="2"/>
      <c r="D31" s="2"/>
      <c r="E31" s="17"/>
      <c r="G31" s="2"/>
      <c r="H31" s="2"/>
    </row>
    <row r="32" spans="1:8" ht="20.100000000000001" customHeight="1">
      <c r="A32" s="28" t="s">
        <v>10</v>
      </c>
      <c r="B32" s="28" t="s">
        <v>7</v>
      </c>
      <c r="C32" s="30" t="s">
        <v>14</v>
      </c>
      <c r="D32" s="31"/>
      <c r="E32" s="30" t="s">
        <v>16</v>
      </c>
      <c r="F32" s="31"/>
      <c r="G32" s="32" t="s">
        <v>9</v>
      </c>
      <c r="H32" s="8"/>
    </row>
    <row r="33" spans="1:8" ht="20.100000000000001" customHeight="1">
      <c r="A33" s="29"/>
      <c r="B33" s="29"/>
      <c r="C33" s="9" t="s">
        <v>17</v>
      </c>
      <c r="D33" s="7" t="s">
        <v>15</v>
      </c>
      <c r="E33" s="7" t="s">
        <v>17</v>
      </c>
      <c r="F33" s="10" t="s">
        <v>15</v>
      </c>
      <c r="G33" s="33"/>
      <c r="H33" s="18"/>
    </row>
    <row r="34" spans="1:8" ht="20.100000000000001" customHeight="1">
      <c r="A34" s="6" t="s">
        <v>11</v>
      </c>
      <c r="B34" s="6">
        <f>F18</f>
        <v>289376</v>
      </c>
      <c r="C34" s="21">
        <f>ひな形!C34</f>
        <v>1.2625</v>
      </c>
      <c r="D34" s="6">
        <f>ROUNDDOWN(B34*C34,0)</f>
        <v>365337</v>
      </c>
      <c r="E34" s="21">
        <f>ひな形!E34</f>
        <v>1.0625</v>
      </c>
      <c r="F34" s="6">
        <f>ROUNDDOWN(B34*E34,0)</f>
        <v>307462</v>
      </c>
      <c r="G34" s="19">
        <f>D34+F34</f>
        <v>672799</v>
      </c>
      <c r="H34" s="20"/>
    </row>
    <row r="35" spans="1:8" ht="20.100000000000001" customHeight="1">
      <c r="A35" s="6" t="s">
        <v>12</v>
      </c>
      <c r="B35" s="6">
        <f>F18</f>
        <v>289376</v>
      </c>
      <c r="C35" s="21">
        <f>C34</f>
        <v>1.2625</v>
      </c>
      <c r="D35" s="6">
        <f>ROUNDDOWN(B35*C35,0)</f>
        <v>365337</v>
      </c>
      <c r="E35" s="21">
        <f>E34</f>
        <v>1.0625</v>
      </c>
      <c r="F35" s="6">
        <f>ROUNDDOWN(B35*E35,0)</f>
        <v>307462</v>
      </c>
      <c r="G35" s="19">
        <f>D35+F35</f>
        <v>672799</v>
      </c>
      <c r="H35" s="17"/>
    </row>
    <row r="36" spans="1:8" ht="20.100000000000001" customHeight="1">
      <c r="A36" s="15" t="s">
        <v>51</v>
      </c>
      <c r="G36" s="6">
        <f>SUM(G34:G35)</f>
        <v>1345598</v>
      </c>
    </row>
    <row r="37" spans="1:8" ht="20.100000000000001" customHeight="1">
      <c r="A37" t="s">
        <v>47</v>
      </c>
      <c r="D37" s="2"/>
    </row>
    <row r="38" spans="1:8" ht="20.100000000000001" customHeight="1">
      <c r="A38" t="s">
        <v>48</v>
      </c>
      <c r="D38" s="2"/>
    </row>
    <row r="39" spans="1:8" ht="20.100000000000001" customHeight="1">
      <c r="A39" t="s">
        <v>49</v>
      </c>
      <c r="D39" s="2"/>
    </row>
    <row r="40" spans="1:8" ht="20.100000000000001" customHeight="1">
      <c r="D40" s="2"/>
    </row>
    <row r="41" spans="1:8" ht="20.100000000000001" customHeight="1">
      <c r="A41" t="s">
        <v>32</v>
      </c>
      <c r="D41" s="2"/>
    </row>
    <row r="42" spans="1:8" ht="20.100000000000001" customHeight="1">
      <c r="A42" s="24" t="s">
        <v>10</v>
      </c>
      <c r="B42" s="24"/>
      <c r="C42" s="5" t="s">
        <v>15</v>
      </c>
    </row>
    <row r="43" spans="1:8" ht="20.100000000000001" customHeight="1">
      <c r="A43" s="34" t="s">
        <v>13</v>
      </c>
      <c r="B43" s="34"/>
      <c r="C43" s="6">
        <f>F18*12</f>
        <v>3472512</v>
      </c>
    </row>
    <row r="44" spans="1:8" ht="20.100000000000001" customHeight="1">
      <c r="A44" s="35" t="s">
        <v>30</v>
      </c>
      <c r="B44" s="36"/>
      <c r="C44" s="6">
        <f>H22*12</f>
        <v>178560</v>
      </c>
    </row>
    <row r="45" spans="1:8" ht="20.100000000000001" customHeight="1">
      <c r="A45" s="35" t="s">
        <v>31</v>
      </c>
      <c r="B45" s="36"/>
      <c r="C45" s="6">
        <f>H28*12</f>
        <v>292800</v>
      </c>
    </row>
    <row r="46" spans="1:8" ht="20.100000000000001" customHeight="1">
      <c r="A46" s="34" t="s">
        <v>14</v>
      </c>
      <c r="B46" s="34"/>
      <c r="C46" s="6">
        <f>G36</f>
        <v>1345598</v>
      </c>
    </row>
    <row r="47" spans="1:8" ht="20.100000000000001" customHeight="1">
      <c r="A47" s="24" t="s">
        <v>6</v>
      </c>
      <c r="B47" s="24"/>
      <c r="C47" s="6">
        <f>SUM(C43:C46)</f>
        <v>5289470</v>
      </c>
    </row>
  </sheetData>
  <mergeCells count="24">
    <mergeCell ref="A11:B11"/>
    <mergeCell ref="A4:B4"/>
    <mergeCell ref="A5:A6"/>
    <mergeCell ref="A8:B8"/>
    <mergeCell ref="A9:B9"/>
    <mergeCell ref="A10:B10"/>
    <mergeCell ref="A42:B42"/>
    <mergeCell ref="D15:E15"/>
    <mergeCell ref="A20:C20"/>
    <mergeCell ref="D20:F20"/>
    <mergeCell ref="G20:H20"/>
    <mergeCell ref="A26:C26"/>
    <mergeCell ref="D26:F26"/>
    <mergeCell ref="G26:H26"/>
    <mergeCell ref="A32:A33"/>
    <mergeCell ref="B32:B33"/>
    <mergeCell ref="C32:D32"/>
    <mergeCell ref="E32:F32"/>
    <mergeCell ref="G32:G33"/>
    <mergeCell ref="A43:B43"/>
    <mergeCell ref="A44:B44"/>
    <mergeCell ref="A45:B45"/>
    <mergeCell ref="A46:B46"/>
    <mergeCell ref="A47:B47"/>
  </mergeCells>
  <phoneticPr fontId="2"/>
  <dataValidations count="2">
    <dataValidation type="list" allowBlank="1" showInputMessage="1" showErrorMessage="1" sqref="C4" xr:uid="{63FAFFA8-3B5D-4D6F-B621-7B68C1EA9AE8}">
      <formula1>"看護師,准看護師"</formula1>
    </dataValidation>
    <dataValidation type="list" allowBlank="1" showInputMessage="1" showErrorMessage="1" sqref="B7" xr:uid="{647CA25F-D06C-4438-B19C-90624DB8E134}">
      <formula1>"週,月"</formula1>
    </dataValidation>
  </dataValidations>
  <pageMargins left="0.70866141732283472" right="0.70866141732283472" top="0.74803149606299213" bottom="0.31" header="0.31496062992125984" footer="0.31496062992125984"/>
  <pageSetup paperSize="9" scale="89" orientation="portrait" cellComments="asDisplayed"/>
  <colBreaks count="1" manualBreakCount="1">
    <brk id="11" max="1048575" man="1"/>
  </colBreaks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918DE-79CD-4294-B3A3-A04C05BF829D}">
  <dimension ref="A1:H47"/>
  <sheetViews>
    <sheetView topLeftCell="A28" zoomScaleNormal="100" workbookViewId="0">
      <selection activeCell="I32" sqref="I32"/>
    </sheetView>
  </sheetViews>
  <sheetFormatPr defaultRowHeight="20.100000000000001" customHeight="1"/>
  <cols>
    <col min="3" max="3" width="9.25" bestFit="1" customWidth="1"/>
  </cols>
  <sheetData>
    <row r="1" spans="1:6" ht="20.100000000000001" customHeight="1">
      <c r="A1" t="s">
        <v>39</v>
      </c>
      <c r="E1" t="s">
        <v>43</v>
      </c>
    </row>
    <row r="3" spans="1:6" ht="20.100000000000001" customHeight="1">
      <c r="A3" t="s">
        <v>21</v>
      </c>
    </row>
    <row r="4" spans="1:6" ht="20.100000000000001" customHeight="1">
      <c r="A4" s="24" t="s">
        <v>37</v>
      </c>
      <c r="B4" s="24"/>
      <c r="C4" s="11" t="s">
        <v>38</v>
      </c>
    </row>
    <row r="5" spans="1:6" ht="20.100000000000001" customHeight="1">
      <c r="A5" s="25" t="s">
        <v>33</v>
      </c>
      <c r="B5" s="5" t="s">
        <v>35</v>
      </c>
      <c r="C5" s="11">
        <v>7.75</v>
      </c>
    </row>
    <row r="6" spans="1:6" ht="20.100000000000001" customHeight="1">
      <c r="A6" s="26"/>
      <c r="B6" s="5" t="s">
        <v>36</v>
      </c>
      <c r="C6" s="11"/>
    </row>
    <row r="7" spans="1:6" ht="20.100000000000001" customHeight="1">
      <c r="A7" s="3" t="s">
        <v>18</v>
      </c>
      <c r="B7" s="12" t="s">
        <v>20</v>
      </c>
      <c r="C7" s="11">
        <v>17</v>
      </c>
    </row>
    <row r="8" spans="1:6" ht="20.100000000000001" customHeight="1">
      <c r="A8" s="22" t="s">
        <v>34</v>
      </c>
      <c r="B8" s="23"/>
      <c r="C8" s="11"/>
    </row>
    <row r="9" spans="1:6" ht="20.100000000000001" customHeight="1">
      <c r="A9" s="22" t="s">
        <v>25</v>
      </c>
      <c r="B9" s="23"/>
      <c r="C9" s="11">
        <v>9</v>
      </c>
    </row>
    <row r="10" spans="1:6" ht="20.100000000000001" customHeight="1">
      <c r="A10" s="22" t="s">
        <v>3</v>
      </c>
      <c r="B10" s="23"/>
      <c r="C10" s="11">
        <v>8</v>
      </c>
    </row>
    <row r="11" spans="1:6" ht="20.100000000000001" customHeight="1">
      <c r="A11" s="24" t="s">
        <v>28</v>
      </c>
      <c r="B11" s="24"/>
      <c r="C11" s="11"/>
    </row>
    <row r="12" spans="1:6" ht="20.100000000000001" customHeight="1">
      <c r="A12" t="s">
        <v>44</v>
      </c>
      <c r="B12" s="16"/>
    </row>
    <row r="14" spans="1:6" ht="20.100000000000001" customHeight="1">
      <c r="A14" t="s">
        <v>8</v>
      </c>
    </row>
    <row r="15" spans="1:6" ht="20.100000000000001" customHeight="1">
      <c r="A15" s="5" t="s">
        <v>0</v>
      </c>
      <c r="B15" s="5" t="s">
        <v>1</v>
      </c>
      <c r="C15" s="5" t="s">
        <v>2</v>
      </c>
      <c r="D15" s="22" t="s">
        <v>22</v>
      </c>
      <c r="E15" s="23"/>
      <c r="F15" s="5" t="s">
        <v>23</v>
      </c>
    </row>
    <row r="16" spans="1:6" ht="20.100000000000001" customHeight="1">
      <c r="A16" s="4">
        <f>IF(C4="看護師",1982,1787)</f>
        <v>1982</v>
      </c>
      <c r="B16" s="3">
        <f>C5</f>
        <v>7.75</v>
      </c>
      <c r="C16" s="4">
        <f>ROUND(A16*B16,0)</f>
        <v>15361</v>
      </c>
      <c r="D16" s="13" t="str">
        <f>B7</f>
        <v>月</v>
      </c>
      <c r="E16" s="3">
        <f>C7</f>
        <v>17</v>
      </c>
      <c r="F16" s="4">
        <f>IF(D16="月",C16*E16,IF(C6="",ROUND(C16*E16*52/12,0),C16*C8))</f>
        <v>261137</v>
      </c>
    </row>
    <row r="17" spans="1:8" ht="20.100000000000001" customHeight="1">
      <c r="A17" s="4" t="str">
        <f>IF(C6="","",A16)</f>
        <v/>
      </c>
      <c r="B17" s="3" t="str">
        <f>IF(C6="","",C6)</f>
        <v/>
      </c>
      <c r="C17" s="4" t="str">
        <f>IFERROR(ROUND(A17*B17,0),"")</f>
        <v/>
      </c>
      <c r="D17" s="13" t="str">
        <f>IF(C6="","",D16)</f>
        <v/>
      </c>
      <c r="E17" s="3" t="str">
        <f>IF(C6="","",E16)</f>
        <v/>
      </c>
      <c r="F17" s="4" t="str">
        <f>IFERROR(IF(D17="月",C17*E17,IF(C11="",C17*(C9+C10),C17*C11)),"")</f>
        <v/>
      </c>
    </row>
    <row r="18" spans="1:8" ht="20.100000000000001" customHeight="1">
      <c r="F18" s="6">
        <f>SUM(F16:F17)</f>
        <v>261137</v>
      </c>
    </row>
    <row r="19" spans="1:8" ht="20.100000000000001" customHeight="1">
      <c r="A19" t="s">
        <v>24</v>
      </c>
    </row>
    <row r="20" spans="1:8" ht="20.100000000000001" customHeight="1">
      <c r="A20" s="22" t="s">
        <v>26</v>
      </c>
      <c r="B20" s="27"/>
      <c r="C20" s="23"/>
      <c r="D20" s="22" t="s">
        <v>5</v>
      </c>
      <c r="E20" s="27"/>
      <c r="F20" s="23"/>
      <c r="G20" s="24" t="s">
        <v>6</v>
      </c>
      <c r="H20" s="24"/>
    </row>
    <row r="21" spans="1:8" ht="20.100000000000001" customHeight="1">
      <c r="A21" s="5" t="s">
        <v>25</v>
      </c>
      <c r="B21" s="5" t="s">
        <v>3</v>
      </c>
      <c r="C21" s="5" t="s">
        <v>28</v>
      </c>
      <c r="D21" s="5" t="s">
        <v>25</v>
      </c>
      <c r="E21" s="5" t="s">
        <v>3</v>
      </c>
      <c r="F21" s="5" t="s">
        <v>28</v>
      </c>
      <c r="G21" s="5" t="s">
        <v>5</v>
      </c>
      <c r="H21" s="14">
        <v>0.25</v>
      </c>
    </row>
    <row r="22" spans="1:8" ht="20.100000000000001" customHeight="1">
      <c r="A22" s="3">
        <f>C9</f>
        <v>9</v>
      </c>
      <c r="B22" s="3">
        <f>C10</f>
        <v>8</v>
      </c>
      <c r="C22" s="3">
        <f>C11</f>
        <v>0</v>
      </c>
      <c r="D22" s="3">
        <f>A22*D23</f>
        <v>27</v>
      </c>
      <c r="E22" s="3">
        <f>B22*E23</f>
        <v>36</v>
      </c>
      <c r="F22" s="3">
        <f>C22*F23</f>
        <v>0</v>
      </c>
      <c r="G22" s="3">
        <f>ROUND(SUM(D22:F22),0)</f>
        <v>63</v>
      </c>
      <c r="H22" s="4">
        <f>ROUND(A16*H21,0)*G22</f>
        <v>31248</v>
      </c>
    </row>
    <row r="23" spans="1:8" ht="20.100000000000001" customHeight="1">
      <c r="D23">
        <v>3</v>
      </c>
      <c r="E23">
        <v>4.5</v>
      </c>
      <c r="F23">
        <v>7</v>
      </c>
    </row>
    <row r="25" spans="1:8" ht="20.100000000000001" customHeight="1">
      <c r="A25" t="s">
        <v>27</v>
      </c>
    </row>
    <row r="26" spans="1:8" ht="20.100000000000001" customHeight="1">
      <c r="A26" s="24" t="s">
        <v>26</v>
      </c>
      <c r="B26" s="24"/>
      <c r="C26" s="24"/>
      <c r="D26" s="24" t="s">
        <v>29</v>
      </c>
      <c r="E26" s="24"/>
      <c r="F26" s="24"/>
      <c r="G26" s="24" t="s">
        <v>6</v>
      </c>
      <c r="H26" s="24"/>
    </row>
    <row r="27" spans="1:8" ht="20.100000000000001" customHeight="1">
      <c r="A27" s="5" t="s">
        <v>25</v>
      </c>
      <c r="B27" s="5" t="s">
        <v>3</v>
      </c>
      <c r="C27" s="5" t="s">
        <v>28</v>
      </c>
      <c r="D27" s="5" t="s">
        <v>25</v>
      </c>
      <c r="E27" s="5" t="s">
        <v>3</v>
      </c>
      <c r="F27" s="5" t="s">
        <v>28</v>
      </c>
      <c r="G27" s="5" t="s">
        <v>4</v>
      </c>
      <c r="H27" s="5" t="s">
        <v>29</v>
      </c>
    </row>
    <row r="28" spans="1:8" ht="20.100000000000001" customHeight="1">
      <c r="A28" s="3">
        <f>C9</f>
        <v>9</v>
      </c>
      <c r="B28" s="3">
        <f>C10</f>
        <v>8</v>
      </c>
      <c r="C28" s="3">
        <f>C11</f>
        <v>0</v>
      </c>
      <c r="D28" s="4">
        <f>A28*D29</f>
        <v>26100</v>
      </c>
      <c r="E28" s="4">
        <f t="shared" ref="E28:F28" si="0">B28*E29</f>
        <v>25600</v>
      </c>
      <c r="F28" s="4">
        <f t="shared" si="0"/>
        <v>0</v>
      </c>
      <c r="G28" s="3">
        <f>SUM(A28:C28)</f>
        <v>17</v>
      </c>
      <c r="H28" s="4">
        <f>SUM(D28:F28)</f>
        <v>51700</v>
      </c>
    </row>
    <row r="29" spans="1:8" ht="20.100000000000001" customHeight="1">
      <c r="D29" s="1">
        <v>2900</v>
      </c>
      <c r="E29" s="1">
        <v>3200</v>
      </c>
      <c r="F29" s="1">
        <v>6100</v>
      </c>
    </row>
    <row r="31" spans="1:8" ht="20.100000000000001" customHeight="1">
      <c r="A31" s="2" t="s">
        <v>50</v>
      </c>
      <c r="B31" s="2"/>
      <c r="D31" s="2"/>
      <c r="E31" s="17"/>
      <c r="G31" s="2"/>
      <c r="H31" s="2"/>
    </row>
    <row r="32" spans="1:8" ht="20.100000000000001" customHeight="1">
      <c r="A32" s="28" t="s">
        <v>10</v>
      </c>
      <c r="B32" s="28" t="s">
        <v>7</v>
      </c>
      <c r="C32" s="30" t="s">
        <v>14</v>
      </c>
      <c r="D32" s="31"/>
      <c r="E32" s="30" t="s">
        <v>16</v>
      </c>
      <c r="F32" s="31"/>
      <c r="G32" s="32" t="s">
        <v>9</v>
      </c>
      <c r="H32" s="8"/>
    </row>
    <row r="33" spans="1:8" ht="20.100000000000001" customHeight="1">
      <c r="A33" s="29"/>
      <c r="B33" s="29"/>
      <c r="C33" s="9" t="s">
        <v>17</v>
      </c>
      <c r="D33" s="7" t="s">
        <v>15</v>
      </c>
      <c r="E33" s="7" t="s">
        <v>17</v>
      </c>
      <c r="F33" s="10" t="s">
        <v>15</v>
      </c>
      <c r="G33" s="33"/>
      <c r="H33" s="18"/>
    </row>
    <row r="34" spans="1:8" ht="20.100000000000001" customHeight="1">
      <c r="A34" s="6" t="s">
        <v>11</v>
      </c>
      <c r="B34" s="6">
        <f>F18</f>
        <v>261137</v>
      </c>
      <c r="C34" s="21">
        <f>ひな形!C34</f>
        <v>1.2625</v>
      </c>
      <c r="D34" s="6">
        <f>ROUNDDOWN(B34*C34,0)</f>
        <v>329685</v>
      </c>
      <c r="E34" s="21">
        <f>ひな形!E34</f>
        <v>1.0625</v>
      </c>
      <c r="F34" s="6">
        <f>ROUNDDOWN(B34*E34,0)</f>
        <v>277458</v>
      </c>
      <c r="G34" s="19">
        <f>D34+F34</f>
        <v>607143</v>
      </c>
      <c r="H34" s="20"/>
    </row>
    <row r="35" spans="1:8" ht="20.100000000000001" customHeight="1">
      <c r="A35" s="6" t="s">
        <v>12</v>
      </c>
      <c r="B35" s="6">
        <f>F18</f>
        <v>261137</v>
      </c>
      <c r="C35" s="21">
        <f>C34</f>
        <v>1.2625</v>
      </c>
      <c r="D35" s="6">
        <f>ROUNDDOWN(B35*C35,0)</f>
        <v>329685</v>
      </c>
      <c r="E35" s="21">
        <f>E34</f>
        <v>1.0625</v>
      </c>
      <c r="F35" s="6">
        <f>ROUNDDOWN(B35*E35,0)</f>
        <v>277458</v>
      </c>
      <c r="G35" s="19">
        <f>D35+F35</f>
        <v>607143</v>
      </c>
      <c r="H35" s="17"/>
    </row>
    <row r="36" spans="1:8" ht="20.100000000000001" customHeight="1">
      <c r="A36" s="15" t="s">
        <v>51</v>
      </c>
      <c r="G36" s="6">
        <f>SUM(G34:G35)</f>
        <v>1214286</v>
      </c>
    </row>
    <row r="37" spans="1:8" ht="20.100000000000001" customHeight="1">
      <c r="A37" t="s">
        <v>47</v>
      </c>
      <c r="D37" s="2"/>
    </row>
    <row r="38" spans="1:8" ht="20.100000000000001" customHeight="1">
      <c r="A38" t="s">
        <v>48</v>
      </c>
      <c r="D38" s="2"/>
    </row>
    <row r="39" spans="1:8" ht="20.100000000000001" customHeight="1">
      <c r="A39" t="s">
        <v>49</v>
      </c>
      <c r="D39" s="2"/>
    </row>
    <row r="40" spans="1:8" ht="20.100000000000001" customHeight="1">
      <c r="D40" s="2"/>
    </row>
    <row r="41" spans="1:8" ht="20.100000000000001" customHeight="1">
      <c r="A41" t="s">
        <v>32</v>
      </c>
      <c r="D41" s="2"/>
    </row>
    <row r="42" spans="1:8" ht="20.100000000000001" customHeight="1">
      <c r="A42" s="24" t="s">
        <v>10</v>
      </c>
      <c r="B42" s="24"/>
      <c r="C42" s="5" t="s">
        <v>15</v>
      </c>
    </row>
    <row r="43" spans="1:8" ht="20.100000000000001" customHeight="1">
      <c r="A43" s="34" t="s">
        <v>13</v>
      </c>
      <c r="B43" s="34"/>
      <c r="C43" s="6">
        <f>F18*12</f>
        <v>3133644</v>
      </c>
    </row>
    <row r="44" spans="1:8" ht="20.100000000000001" customHeight="1">
      <c r="A44" s="35" t="s">
        <v>30</v>
      </c>
      <c r="B44" s="36"/>
      <c r="C44" s="6">
        <f>H22*12</f>
        <v>374976</v>
      </c>
    </row>
    <row r="45" spans="1:8" ht="20.100000000000001" customHeight="1">
      <c r="A45" s="35" t="s">
        <v>31</v>
      </c>
      <c r="B45" s="36"/>
      <c r="C45" s="6">
        <f>H28*12</f>
        <v>620400</v>
      </c>
    </row>
    <row r="46" spans="1:8" ht="20.100000000000001" customHeight="1">
      <c r="A46" s="34" t="s">
        <v>14</v>
      </c>
      <c r="B46" s="34"/>
      <c r="C46" s="6">
        <f>G36</f>
        <v>1214286</v>
      </c>
    </row>
    <row r="47" spans="1:8" ht="20.100000000000001" customHeight="1">
      <c r="A47" s="24" t="s">
        <v>6</v>
      </c>
      <c r="B47" s="24"/>
      <c r="C47" s="6">
        <f>SUM(C43:C46)</f>
        <v>5343306</v>
      </c>
    </row>
  </sheetData>
  <mergeCells count="24">
    <mergeCell ref="A11:B11"/>
    <mergeCell ref="A4:B4"/>
    <mergeCell ref="A5:A6"/>
    <mergeCell ref="A8:B8"/>
    <mergeCell ref="A9:B9"/>
    <mergeCell ref="A10:B10"/>
    <mergeCell ref="A42:B42"/>
    <mergeCell ref="D15:E15"/>
    <mergeCell ref="A20:C20"/>
    <mergeCell ref="D20:F20"/>
    <mergeCell ref="G20:H20"/>
    <mergeCell ref="A26:C26"/>
    <mergeCell ref="D26:F26"/>
    <mergeCell ref="G26:H26"/>
    <mergeCell ref="A32:A33"/>
    <mergeCell ref="B32:B33"/>
    <mergeCell ref="C32:D32"/>
    <mergeCell ref="E32:F32"/>
    <mergeCell ref="G32:G33"/>
    <mergeCell ref="A43:B43"/>
    <mergeCell ref="A44:B44"/>
    <mergeCell ref="A45:B45"/>
    <mergeCell ref="A46:B46"/>
    <mergeCell ref="A47:B47"/>
  </mergeCells>
  <phoneticPr fontId="2"/>
  <dataValidations count="2">
    <dataValidation type="list" allowBlank="1" showInputMessage="1" showErrorMessage="1" sqref="C4" xr:uid="{547A0123-CFE0-43BD-BE3F-C5E29A890039}">
      <formula1>"看護師,准看護師"</formula1>
    </dataValidation>
    <dataValidation type="list" allowBlank="1" showInputMessage="1" showErrorMessage="1" sqref="B7" xr:uid="{09BA9FAF-3569-4500-A0CB-4FFE60900B82}">
      <formula1>"週,月"</formula1>
    </dataValidation>
  </dataValidations>
  <pageMargins left="0.70866141732283472" right="0.70866141732283472" top="0.74803149606299213" bottom="0.32" header="0.31496062992125984" footer="0.31496062992125984"/>
  <pageSetup paperSize="9" scale="89" orientation="portrait" cellComments="asDisplayed"/>
  <colBreaks count="1" manualBreakCount="1">
    <brk id="11" max="1048575" man="1"/>
  </colBreaks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349C4-1B19-4488-B21B-9FFABA717C67}">
  <dimension ref="A1:I47"/>
  <sheetViews>
    <sheetView zoomScaleNormal="100" workbookViewId="0">
      <selection activeCell="G46" sqref="G46"/>
    </sheetView>
  </sheetViews>
  <sheetFormatPr defaultRowHeight="20.100000000000001" customHeight="1"/>
  <cols>
    <col min="3" max="3" width="9.25" bestFit="1" customWidth="1"/>
  </cols>
  <sheetData>
    <row r="1" spans="1:9" ht="20.100000000000001" customHeight="1">
      <c r="A1" t="s">
        <v>39</v>
      </c>
      <c r="E1" t="s">
        <v>46</v>
      </c>
      <c r="I1" t="s">
        <v>45</v>
      </c>
    </row>
    <row r="2" spans="1:9" ht="20.100000000000001" customHeight="1">
      <c r="I2" t="s">
        <v>52</v>
      </c>
    </row>
    <row r="3" spans="1:9" ht="20.100000000000001" customHeight="1">
      <c r="A3" t="s">
        <v>21</v>
      </c>
    </row>
    <row r="4" spans="1:9" ht="20.100000000000001" customHeight="1">
      <c r="A4" s="24" t="s">
        <v>37</v>
      </c>
      <c r="B4" s="24"/>
      <c r="C4" s="11" t="s">
        <v>38</v>
      </c>
    </row>
    <row r="5" spans="1:9" ht="20.100000000000001" customHeight="1">
      <c r="A5" s="25" t="s">
        <v>33</v>
      </c>
      <c r="B5" s="5" t="s">
        <v>35</v>
      </c>
      <c r="C5" s="11">
        <v>7</v>
      </c>
    </row>
    <row r="6" spans="1:9" ht="20.100000000000001" customHeight="1">
      <c r="A6" s="26"/>
      <c r="B6" s="5" t="s">
        <v>36</v>
      </c>
      <c r="C6" s="11">
        <v>15.5</v>
      </c>
    </row>
    <row r="7" spans="1:9" ht="20.100000000000001" customHeight="1">
      <c r="A7" s="3" t="s">
        <v>18</v>
      </c>
      <c r="B7" s="12" t="s">
        <v>19</v>
      </c>
      <c r="C7" s="11">
        <v>5</v>
      </c>
    </row>
    <row r="8" spans="1:9" ht="20.100000000000001" customHeight="1">
      <c r="A8" s="22" t="s">
        <v>34</v>
      </c>
      <c r="B8" s="23"/>
      <c r="C8" s="11">
        <v>12</v>
      </c>
    </row>
    <row r="9" spans="1:9" ht="20.100000000000001" customHeight="1">
      <c r="A9" s="22" t="s">
        <v>25</v>
      </c>
      <c r="B9" s="23"/>
      <c r="C9" s="11"/>
    </row>
    <row r="10" spans="1:9" ht="20.100000000000001" customHeight="1">
      <c r="A10" s="22" t="s">
        <v>3</v>
      </c>
      <c r="B10" s="23"/>
      <c r="C10" s="11"/>
    </row>
    <row r="11" spans="1:9" ht="20.100000000000001" customHeight="1">
      <c r="A11" s="24" t="s">
        <v>28</v>
      </c>
      <c r="B11" s="24"/>
      <c r="C11" s="11">
        <v>4</v>
      </c>
    </row>
    <row r="12" spans="1:9" ht="20.100000000000001" customHeight="1">
      <c r="A12" t="s">
        <v>44</v>
      </c>
      <c r="B12" s="16"/>
    </row>
    <row r="14" spans="1:9" ht="20.100000000000001" customHeight="1">
      <c r="A14" t="s">
        <v>8</v>
      </c>
    </row>
    <row r="15" spans="1:9" ht="20.100000000000001" customHeight="1">
      <c r="A15" s="5" t="s">
        <v>0</v>
      </c>
      <c r="B15" s="5" t="s">
        <v>1</v>
      </c>
      <c r="C15" s="5" t="s">
        <v>2</v>
      </c>
      <c r="D15" s="22" t="s">
        <v>22</v>
      </c>
      <c r="E15" s="23"/>
      <c r="F15" s="5" t="s">
        <v>23</v>
      </c>
    </row>
    <row r="16" spans="1:9" ht="20.100000000000001" customHeight="1">
      <c r="A16" s="4">
        <f>IF(C4="看護師",1982,1787)</f>
        <v>1982</v>
      </c>
      <c r="B16" s="3">
        <f>C5</f>
        <v>7</v>
      </c>
      <c r="C16" s="4">
        <f>ROUND(A16*B16,0)</f>
        <v>13874</v>
      </c>
      <c r="D16" s="13" t="str">
        <f>B7</f>
        <v>週</v>
      </c>
      <c r="E16" s="3">
        <f>C7</f>
        <v>5</v>
      </c>
      <c r="F16" s="4">
        <f>IF(D16="月",C16*E16,IF(C6="",ROUND(C16*E16*52/12,0),C16*C8))</f>
        <v>166488</v>
      </c>
    </row>
    <row r="17" spans="1:8" ht="20.100000000000001" customHeight="1">
      <c r="A17" s="4">
        <f>IF(C6="","",A16)</f>
        <v>1982</v>
      </c>
      <c r="B17" s="3">
        <f>IF(C6="","",C6)</f>
        <v>15.5</v>
      </c>
      <c r="C17" s="4">
        <f>IFERROR(ROUND(A17*B17,0),"")</f>
        <v>30721</v>
      </c>
      <c r="D17" s="13" t="str">
        <f>IF(C6="","",D16)</f>
        <v>週</v>
      </c>
      <c r="E17" s="3">
        <f>IF(C6="","",E16)</f>
        <v>5</v>
      </c>
      <c r="F17" s="4">
        <f>IFERROR(IF(D17="月",C17*E17,IF(C11="",C17*(C9+C10),C17*C11)),"")</f>
        <v>122884</v>
      </c>
    </row>
    <row r="18" spans="1:8" ht="20.100000000000001" customHeight="1">
      <c r="F18" s="6">
        <f>SUM(F16:F17)</f>
        <v>289372</v>
      </c>
    </row>
    <row r="19" spans="1:8" ht="20.100000000000001" customHeight="1">
      <c r="A19" t="s">
        <v>24</v>
      </c>
    </row>
    <row r="20" spans="1:8" ht="20.100000000000001" customHeight="1">
      <c r="A20" s="22" t="s">
        <v>26</v>
      </c>
      <c r="B20" s="27"/>
      <c r="C20" s="23"/>
      <c r="D20" s="22" t="s">
        <v>5</v>
      </c>
      <c r="E20" s="27"/>
      <c r="F20" s="23"/>
      <c r="G20" s="24" t="s">
        <v>6</v>
      </c>
      <c r="H20" s="24"/>
    </row>
    <row r="21" spans="1:8" ht="20.100000000000001" customHeight="1">
      <c r="A21" s="5" t="s">
        <v>25</v>
      </c>
      <c r="B21" s="5" t="s">
        <v>3</v>
      </c>
      <c r="C21" s="5" t="s">
        <v>28</v>
      </c>
      <c r="D21" s="5" t="s">
        <v>25</v>
      </c>
      <c r="E21" s="5" t="s">
        <v>3</v>
      </c>
      <c r="F21" s="5" t="s">
        <v>28</v>
      </c>
      <c r="G21" s="5" t="s">
        <v>5</v>
      </c>
      <c r="H21" s="14">
        <v>0.25</v>
      </c>
    </row>
    <row r="22" spans="1:8" ht="20.100000000000001" customHeight="1">
      <c r="A22" s="3">
        <f>C9</f>
        <v>0</v>
      </c>
      <c r="B22" s="3">
        <f>C10</f>
        <v>0</v>
      </c>
      <c r="C22" s="3">
        <f>C11</f>
        <v>4</v>
      </c>
      <c r="D22" s="3">
        <f>A22*D23</f>
        <v>0</v>
      </c>
      <c r="E22" s="3">
        <f>B22*E23</f>
        <v>0</v>
      </c>
      <c r="F22" s="3">
        <f>C22*F23</f>
        <v>28</v>
      </c>
      <c r="G22" s="3">
        <f>ROUND(SUM(D22:F22),0)</f>
        <v>28</v>
      </c>
      <c r="H22" s="4">
        <f>ROUND(A16*H21,0)*G22</f>
        <v>13888</v>
      </c>
    </row>
    <row r="23" spans="1:8" ht="20.100000000000001" customHeight="1">
      <c r="D23">
        <v>3</v>
      </c>
      <c r="E23">
        <v>4.5</v>
      </c>
      <c r="F23">
        <v>7</v>
      </c>
    </row>
    <row r="25" spans="1:8" ht="20.100000000000001" customHeight="1">
      <c r="A25" t="s">
        <v>27</v>
      </c>
    </row>
    <row r="26" spans="1:8" ht="20.100000000000001" customHeight="1">
      <c r="A26" s="24" t="s">
        <v>26</v>
      </c>
      <c r="B26" s="24"/>
      <c r="C26" s="24"/>
      <c r="D26" s="24" t="s">
        <v>29</v>
      </c>
      <c r="E26" s="24"/>
      <c r="F26" s="24"/>
      <c r="G26" s="24" t="s">
        <v>6</v>
      </c>
      <c r="H26" s="24"/>
    </row>
    <row r="27" spans="1:8" ht="20.100000000000001" customHeight="1">
      <c r="A27" s="5" t="s">
        <v>25</v>
      </c>
      <c r="B27" s="5" t="s">
        <v>3</v>
      </c>
      <c r="C27" s="5" t="s">
        <v>28</v>
      </c>
      <c r="D27" s="5" t="s">
        <v>25</v>
      </c>
      <c r="E27" s="5" t="s">
        <v>3</v>
      </c>
      <c r="F27" s="5" t="s">
        <v>28</v>
      </c>
      <c r="G27" s="5" t="s">
        <v>4</v>
      </c>
      <c r="H27" s="5" t="s">
        <v>29</v>
      </c>
    </row>
    <row r="28" spans="1:8" ht="20.100000000000001" customHeight="1">
      <c r="A28" s="3">
        <f>C9</f>
        <v>0</v>
      </c>
      <c r="B28" s="3">
        <f>C10</f>
        <v>0</v>
      </c>
      <c r="C28" s="3">
        <f>C11</f>
        <v>4</v>
      </c>
      <c r="D28" s="4">
        <f>A28*D29</f>
        <v>0</v>
      </c>
      <c r="E28" s="4">
        <f t="shared" ref="E28:F28" si="0">B28*E29</f>
        <v>0</v>
      </c>
      <c r="F28" s="4">
        <f t="shared" si="0"/>
        <v>24400</v>
      </c>
      <c r="G28" s="3">
        <f>SUM(A28:C28)</f>
        <v>4</v>
      </c>
      <c r="H28" s="4">
        <f>SUM(D28:F28)</f>
        <v>24400</v>
      </c>
    </row>
    <row r="29" spans="1:8" ht="20.100000000000001" customHeight="1">
      <c r="D29" s="1">
        <v>2900</v>
      </c>
      <c r="E29" s="1">
        <v>3200</v>
      </c>
      <c r="F29" s="1">
        <v>6100</v>
      </c>
    </row>
    <row r="31" spans="1:8" ht="20.100000000000001" customHeight="1">
      <c r="A31" s="2" t="s">
        <v>50</v>
      </c>
      <c r="B31" s="2"/>
      <c r="D31" s="2"/>
      <c r="E31" s="17"/>
      <c r="G31" s="2"/>
      <c r="H31" s="2"/>
    </row>
    <row r="32" spans="1:8" ht="20.100000000000001" customHeight="1">
      <c r="A32" s="28" t="s">
        <v>10</v>
      </c>
      <c r="B32" s="28" t="s">
        <v>7</v>
      </c>
      <c r="C32" s="30" t="s">
        <v>14</v>
      </c>
      <c r="D32" s="31"/>
      <c r="E32" s="30" t="s">
        <v>16</v>
      </c>
      <c r="F32" s="31"/>
      <c r="G32" s="32" t="s">
        <v>9</v>
      </c>
      <c r="H32" s="8"/>
    </row>
    <row r="33" spans="1:8" ht="20.100000000000001" customHeight="1">
      <c r="A33" s="29"/>
      <c r="B33" s="29"/>
      <c r="C33" s="9" t="s">
        <v>17</v>
      </c>
      <c r="D33" s="7" t="s">
        <v>15</v>
      </c>
      <c r="E33" s="7" t="s">
        <v>17</v>
      </c>
      <c r="F33" s="10" t="s">
        <v>15</v>
      </c>
      <c r="G33" s="33"/>
      <c r="H33" s="18"/>
    </row>
    <row r="34" spans="1:8" ht="20.100000000000001" customHeight="1">
      <c r="A34" s="6" t="s">
        <v>11</v>
      </c>
      <c r="B34" s="6">
        <f>F18</f>
        <v>289372</v>
      </c>
      <c r="C34" s="21">
        <f>ひな形!C34</f>
        <v>1.2625</v>
      </c>
      <c r="D34" s="6">
        <f>ROUNDDOWN(B34*C34,0)</f>
        <v>365332</v>
      </c>
      <c r="E34" s="21">
        <f>ひな形!E34</f>
        <v>1.0625</v>
      </c>
      <c r="F34" s="6">
        <f>ROUNDDOWN(B34*E34,0)</f>
        <v>307457</v>
      </c>
      <c r="G34" s="19">
        <f>D34+F34</f>
        <v>672789</v>
      </c>
      <c r="H34" s="20"/>
    </row>
    <row r="35" spans="1:8" ht="20.100000000000001" customHeight="1">
      <c r="A35" s="6" t="s">
        <v>12</v>
      </c>
      <c r="B35" s="6">
        <f>F18</f>
        <v>289372</v>
      </c>
      <c r="C35" s="21">
        <f>C34</f>
        <v>1.2625</v>
      </c>
      <c r="D35" s="6">
        <f>ROUNDDOWN(B35*C35,0)</f>
        <v>365332</v>
      </c>
      <c r="E35" s="21">
        <f>E34</f>
        <v>1.0625</v>
      </c>
      <c r="F35" s="6">
        <f>ROUNDDOWN(B35*E35,0)</f>
        <v>307457</v>
      </c>
      <c r="G35" s="19">
        <f>D35+F35</f>
        <v>672789</v>
      </c>
      <c r="H35" s="17"/>
    </row>
    <row r="36" spans="1:8" ht="20.100000000000001" customHeight="1">
      <c r="A36" s="15" t="s">
        <v>51</v>
      </c>
      <c r="G36" s="6">
        <f>SUM(G34:G35)</f>
        <v>1345578</v>
      </c>
    </row>
    <row r="37" spans="1:8" ht="20.100000000000001" customHeight="1">
      <c r="A37" t="s">
        <v>47</v>
      </c>
      <c r="D37" s="2"/>
    </row>
    <row r="38" spans="1:8" ht="20.100000000000001" customHeight="1">
      <c r="A38" t="s">
        <v>48</v>
      </c>
      <c r="D38" s="2"/>
    </row>
    <row r="39" spans="1:8" ht="20.100000000000001" customHeight="1">
      <c r="A39" t="s">
        <v>49</v>
      </c>
      <c r="D39" s="2"/>
    </row>
    <row r="40" spans="1:8" ht="20.100000000000001" customHeight="1">
      <c r="D40" s="2"/>
    </row>
    <row r="41" spans="1:8" ht="20.100000000000001" customHeight="1">
      <c r="A41" t="s">
        <v>32</v>
      </c>
      <c r="D41" s="2"/>
    </row>
    <row r="42" spans="1:8" ht="20.100000000000001" customHeight="1">
      <c r="A42" s="24" t="s">
        <v>10</v>
      </c>
      <c r="B42" s="24"/>
      <c r="C42" s="5" t="s">
        <v>15</v>
      </c>
    </row>
    <row r="43" spans="1:8" ht="20.100000000000001" customHeight="1">
      <c r="A43" s="34" t="s">
        <v>13</v>
      </c>
      <c r="B43" s="34"/>
      <c r="C43" s="6">
        <f>F18*12</f>
        <v>3472464</v>
      </c>
    </row>
    <row r="44" spans="1:8" ht="20.100000000000001" customHeight="1">
      <c r="A44" s="35" t="s">
        <v>30</v>
      </c>
      <c r="B44" s="36"/>
      <c r="C44" s="6">
        <f>H22*12</f>
        <v>166656</v>
      </c>
    </row>
    <row r="45" spans="1:8" ht="20.100000000000001" customHeight="1">
      <c r="A45" s="35" t="s">
        <v>31</v>
      </c>
      <c r="B45" s="36"/>
      <c r="C45" s="6">
        <f>H28*12</f>
        <v>292800</v>
      </c>
    </row>
    <row r="46" spans="1:8" ht="20.100000000000001" customHeight="1">
      <c r="A46" s="34" t="s">
        <v>14</v>
      </c>
      <c r="B46" s="34"/>
      <c r="C46" s="6">
        <f>G36</f>
        <v>1345578</v>
      </c>
    </row>
    <row r="47" spans="1:8" ht="20.100000000000001" customHeight="1">
      <c r="A47" s="24" t="s">
        <v>6</v>
      </c>
      <c r="B47" s="24"/>
      <c r="C47" s="6">
        <f>SUM(C43:C46)</f>
        <v>5277498</v>
      </c>
    </row>
  </sheetData>
  <mergeCells count="24">
    <mergeCell ref="A11:B11"/>
    <mergeCell ref="A4:B4"/>
    <mergeCell ref="A5:A6"/>
    <mergeCell ref="A8:B8"/>
    <mergeCell ref="A9:B9"/>
    <mergeCell ref="A10:B10"/>
    <mergeCell ref="A42:B42"/>
    <mergeCell ref="D15:E15"/>
    <mergeCell ref="A20:C20"/>
    <mergeCell ref="D20:F20"/>
    <mergeCell ref="G20:H20"/>
    <mergeCell ref="A26:C26"/>
    <mergeCell ref="D26:F26"/>
    <mergeCell ref="G26:H26"/>
    <mergeCell ref="A32:A33"/>
    <mergeCell ref="B32:B33"/>
    <mergeCell ref="C32:D32"/>
    <mergeCell ref="E32:F32"/>
    <mergeCell ref="G32:G33"/>
    <mergeCell ref="A43:B43"/>
    <mergeCell ref="A44:B44"/>
    <mergeCell ref="A45:B45"/>
    <mergeCell ref="A46:B46"/>
    <mergeCell ref="A47:B47"/>
  </mergeCells>
  <phoneticPr fontId="2"/>
  <dataValidations count="2">
    <dataValidation type="list" allowBlank="1" showInputMessage="1" showErrorMessage="1" sqref="B7" xr:uid="{03929855-4968-45F4-AD90-563055A91AFE}">
      <formula1>"週,月"</formula1>
    </dataValidation>
    <dataValidation type="list" allowBlank="1" showInputMessage="1" showErrorMessage="1" sqref="C4" xr:uid="{B065A62C-F67F-4DE1-970F-3726A8188B37}">
      <formula1>"看護師,准看護師"</formula1>
    </dataValidation>
  </dataValidations>
  <pageMargins left="0.70866141732283472" right="0.70866141732283472" top="0.74803149606299213" bottom="0.32" header="0.31496062992125984" footer="0.31496062992125984"/>
  <pageSetup paperSize="9" scale="89" orientation="portrait" cellComments="asDisplayed"/>
  <colBreaks count="1" manualBreakCount="1">
    <brk id="11" max="1048575" man="1"/>
  </colBreak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ひな形</vt:lpstr>
      <vt:lpstr>週5日（日勤のみ）</vt:lpstr>
      <vt:lpstr>週5日（病棟夜勤あり）</vt:lpstr>
      <vt:lpstr>月17日</vt:lpstr>
      <vt:lpstr>週5日（外来夜勤あり）</vt:lpstr>
      <vt:lpstr>ひな形!Print_Area</vt:lpstr>
      <vt:lpstr>月17日!Print_Area</vt:lpstr>
      <vt:lpstr>'週5日（外来夜勤あり）'!Print_Area</vt:lpstr>
      <vt:lpstr>'週5日（日勤のみ）'!Print_Area</vt:lpstr>
      <vt:lpstr>'週5日（病棟夜勤あり）'!Print_Area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2025-07-16T07:03:56Z</dcterms:created>
  <dcterms:modified xsi:type="dcterms:W3CDTF">2026-07-14T06:25:27Z</dcterms:modified>
</cp:coreProperties>
</file>