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NAS02\gesui\75   【最新版】使用料まとめ\R08.7下水道使用料改定16％\05　速算表＆影響額算出シート\"/>
    </mc:Choice>
  </mc:AlternateContent>
  <xr:revisionPtr revIDLastSave="0" documentId="13_ncr:1_{B66A2221-112E-429C-85E1-C5ACFF65B219}" xr6:coauthVersionLast="47" xr6:coauthVersionMax="47" xr10:uidLastSave="{00000000-0000-0000-0000-000000000000}"/>
  <bookViews>
    <workbookView xWindow="20370" yWindow="-2235" windowWidth="29040" windowHeight="16440" firstSheet="2" activeTab="2" xr2:uid="{5EE2F3C1-8833-444D-B982-FBC3604BF490}"/>
  </bookViews>
  <sheets>
    <sheet name="使い方説明" sheetId="6" state="hidden" r:id="rId1"/>
    <sheet name="①水道料金" sheetId="1" state="hidden" r:id="rId2"/>
    <sheet name="②上下(工事用) " sheetId="3" r:id="rId3"/>
    <sheet name="②-7工事 (2)" sheetId="2" state="hidden" r:id="rId4"/>
    <sheet name="②-7工事" sheetId="4" state="hidden" r:id="rId5"/>
    <sheet name="②-7下業務" sheetId="5" state="hidden" r:id="rId6"/>
  </sheets>
  <externalReferences>
    <externalReference r:id="rId7"/>
    <externalReference r:id="rId8"/>
  </externalReferences>
  <definedNames>
    <definedName name="_xlnm.Print_Area" localSheetId="1">①水道料金!$A$1:$I$11</definedName>
    <definedName name="_xlnm.Print_Area" localSheetId="5">'②-7下業務'!$A$1:$U$54</definedName>
    <definedName name="_xlnm.Print_Area" localSheetId="4">'②-7工事'!$A$1:$U$54</definedName>
    <definedName name="_xlnm.Print_Area" localSheetId="3">'②-7工事 (2)'!$A$1:$U$54</definedName>
    <definedName name="_xlnm.Print_Area" localSheetId="0">使い方説明!$A$1:$S$10</definedName>
    <definedName name="一年前">[1]R3その他項目入力シート!$M$2</definedName>
    <definedName name="一般平均水量">[1]福祉減免!$G$11</definedName>
    <definedName name="一般用基本料金">[1]料金表入力シート!$F$4</definedName>
    <definedName name="一般用水量構成比" localSheetId="1">[1]福祉栓数実績構成比!#REF!</definedName>
    <definedName name="一般用水量構成比" localSheetId="5">[1]福祉栓数実績構成比!#REF!</definedName>
    <definedName name="一般用水量構成比" localSheetId="4">[1]福祉栓数実績構成比!#REF!</definedName>
    <definedName name="一般用水量構成比" localSheetId="3">[1]福祉栓数実績構成比!#REF!</definedName>
    <definedName name="一般用水量構成比" localSheetId="2">[1]福祉栓数実績構成比!#REF!</definedName>
    <definedName name="一般用水量構成比" localSheetId="0">[1]福祉栓数実績構成比!#REF!</definedName>
    <definedName name="一般用水量構成比">[1]福祉栓数実績構成比!#REF!</definedName>
    <definedName name="下半期配水量等実績">[1]配水量・給水量入力シート!$Z$29:$AC$44</definedName>
    <definedName name="海水浴場栓数" localSheetId="0">#REF!</definedName>
    <definedName name="海水浴場栓数">#REF!</definedName>
    <definedName name="官公署用水量構成比" localSheetId="1">[1]福祉栓数実績構成比!#REF!</definedName>
    <definedName name="官公署用水量構成比" localSheetId="5">[1]福祉栓数実績構成比!#REF!</definedName>
    <definedName name="官公署用水量構成比" localSheetId="4">[1]福祉栓数実績構成比!#REF!</definedName>
    <definedName name="官公署用水量構成比" localSheetId="3">[1]福祉栓数実績構成比!#REF!</definedName>
    <definedName name="官公署用水量構成比" localSheetId="2">[1]福祉栓数実績構成比!#REF!</definedName>
    <definedName name="官公署用水量構成比" localSheetId="0">[1]福祉栓数実績構成比!#REF!</definedName>
    <definedName name="官公署用水量構成比">[1]福祉栓数実績構成比!#REF!</definedName>
    <definedName name="官公署用栓数構成比" localSheetId="1">[1]福祉栓数実績構成比!#REF!</definedName>
    <definedName name="官公署用栓数構成比" localSheetId="5">[1]福祉栓数実績構成比!#REF!</definedName>
    <definedName name="官公署用栓数構成比" localSheetId="4">[1]福祉栓数実績構成比!#REF!</definedName>
    <definedName name="官公署用栓数構成比" localSheetId="3">[1]福祉栓数実績構成比!#REF!</definedName>
    <definedName name="官公署用栓数構成比" localSheetId="2">[1]福祉栓数実績構成比!#REF!</definedName>
    <definedName name="官公署用栓数構成比" localSheetId="0">[1]福祉栓数実績構成比!#REF!</definedName>
    <definedName name="官公署用栓数構成比">[1]福祉栓数実績構成比!#REF!</definedName>
    <definedName name="基本水量">[1]★業務量!$B$14</definedName>
    <definedName name="季節民宿シーズン栓数">[1]R3その他項目入力シート!$B$6</definedName>
    <definedName name="業務平均水量">[1]福祉減免!$L$11</definedName>
    <definedName name="業務用基本料金">[1]料金表入力シート!$F$5</definedName>
    <definedName name="業務用水量構成比" localSheetId="1">[1]福祉栓数実績構成比!#REF!</definedName>
    <definedName name="業務用水量構成比" localSheetId="5">[1]福祉栓数実績構成比!#REF!</definedName>
    <definedName name="業務用水量構成比" localSheetId="4">[1]福祉栓数実績構成比!#REF!</definedName>
    <definedName name="業務用水量構成比" localSheetId="3">[1]福祉栓数実績構成比!#REF!</definedName>
    <definedName name="業務用水量構成比" localSheetId="2">[1]福祉栓数実績構成比!#REF!</definedName>
    <definedName name="業務用水量構成比" localSheetId="0">[1]福祉栓数実績構成比!#REF!</definedName>
    <definedName name="業務用水量構成比">[1]福祉栓数実績構成比!#REF!</definedName>
    <definedName name="五年前">[1]R3その他項目入力シート!$M$6</definedName>
    <definedName name="公衆浴場用水量構成比" localSheetId="1">[1]福祉栓数実績構成比!#REF!</definedName>
    <definedName name="公衆浴場用水量構成比" localSheetId="5">[1]福祉栓数実績構成比!#REF!</definedName>
    <definedName name="公衆浴場用水量構成比" localSheetId="4">[1]福祉栓数実績構成比!#REF!</definedName>
    <definedName name="公衆浴場用水量構成比" localSheetId="3">[1]福祉栓数実績構成比!#REF!</definedName>
    <definedName name="公衆浴場用水量構成比" localSheetId="2">[1]福祉栓数実績構成比!#REF!</definedName>
    <definedName name="公衆浴場用水量構成比" localSheetId="0">[1]福祉栓数実績構成比!#REF!</definedName>
    <definedName name="公衆浴場用水量構成比">[1]福祉栓数実績構成比!#REF!</definedName>
    <definedName name="公衆浴場用栓数構成比" localSheetId="1">[1]福祉栓数実績構成比!#REF!</definedName>
    <definedName name="公衆浴場用栓数構成比" localSheetId="5">[1]福祉栓数実績構成比!#REF!</definedName>
    <definedName name="公衆浴場用栓数構成比" localSheetId="4">[1]福祉栓数実績構成比!#REF!</definedName>
    <definedName name="公衆浴場用栓数構成比" localSheetId="3">[1]福祉栓数実績構成比!#REF!</definedName>
    <definedName name="公衆浴場用栓数構成比" localSheetId="2">[1]福祉栓数実績構成比!#REF!</definedName>
    <definedName name="公衆浴場用栓数構成比" localSheetId="0">[1]福祉栓数実績構成比!#REF!</definedName>
    <definedName name="公衆浴場用栓数構成比">[1]福祉栓数実績構成比!#REF!</definedName>
    <definedName name="工事用水量構成比" localSheetId="1">[1]福祉栓数実績構成比!#REF!</definedName>
    <definedName name="工事用水量構成比" localSheetId="5">[1]福祉栓数実績構成比!#REF!</definedName>
    <definedName name="工事用水量構成比" localSheetId="4">[1]福祉栓数実績構成比!#REF!</definedName>
    <definedName name="工事用水量構成比" localSheetId="3">[1]福祉栓数実績構成比!#REF!</definedName>
    <definedName name="工事用水量構成比" localSheetId="2">[1]福祉栓数実績構成比!#REF!</definedName>
    <definedName name="工事用水量構成比" localSheetId="0">[1]福祉栓数実績構成比!#REF!</definedName>
    <definedName name="工事用水量構成比">[1]福祉栓数実績構成比!#REF!</definedName>
    <definedName name="工事用栓数構成比" localSheetId="1">[1]福祉栓数実績構成比!#REF!</definedName>
    <definedName name="工事用栓数構成比" localSheetId="5">[1]福祉栓数実績構成比!#REF!</definedName>
    <definedName name="工事用栓数構成比" localSheetId="4">[1]福祉栓数実績構成比!#REF!</definedName>
    <definedName name="工事用栓数構成比" localSheetId="3">[1]福祉栓数実績構成比!#REF!</definedName>
    <definedName name="工事用栓数構成比" localSheetId="2">[1]福祉栓数実績構成比!#REF!</definedName>
    <definedName name="工事用栓数構成比" localSheetId="0">[1]福祉栓数実績構成比!#REF!</definedName>
    <definedName name="工事用栓数構成比">[1]福祉栓数実績構成比!#REF!</definedName>
    <definedName name="再開件数">[2]自動集計!$A$2:$P$11</definedName>
    <definedName name="三年前">[1]R3その他項目入力シート!$M$4</definedName>
    <definedName name="四年前">[1]R3その他項目入力シート!$M$5</definedName>
    <definedName name="従量水量">[1]★業務量!$B$16</definedName>
    <definedName name="従量料金単価一覧">[1]料金表入力シート!$L$19:$S$30</definedName>
    <definedName name="消費税率">[1]R3その他項目入力シート!$B$61</definedName>
    <definedName name="上半期マンション用延べ栓数">[1]R3その他項目入力シート!$B$8</definedName>
    <definedName name="上半期配水量等実績・下半期見込">[1]配水量・給水量入力シート!$Q$29:$AQ$58</definedName>
    <definedName name="超過水量">[1]★業務量!$B$15</definedName>
    <definedName name="当該年度">[1]R3その他項目入力シート!$M$1</definedName>
    <definedName name="当該年度一月">[1]R3その他項目入力シート!$M$29</definedName>
    <definedName name="当該年度九月">[1]R3その他項目入力シート!$M$25</definedName>
    <definedName name="当該年度五月">[1]R3その他項目入力シート!$M$21</definedName>
    <definedName name="当該年度三月">[1]R3その他項目入力シート!$M$31</definedName>
    <definedName name="当該年度四月">[1]R3その他項目入力シート!$M$20</definedName>
    <definedName name="当該年度七月">[1]R3その他項目入力シート!$M$23</definedName>
    <definedName name="当該年度十一月">[1]R3その他項目入力シート!$M$27</definedName>
    <definedName name="当該年度十月">[1]R3その他項目入力シート!$M$26</definedName>
    <definedName name="当該年度十二月">[1]R3その他項目入力シート!$M$28</definedName>
    <definedName name="当該年度二月">[1]R3その他項目入力シート!$M$30</definedName>
    <definedName name="当該年度八月">[1]R3その他項目入力シート!$M$24</definedName>
    <definedName name="当該年度六月">[1]R3その他項目入力シート!$M$22</definedName>
    <definedName name="二年前">[1]R3その他項目入力シート!$M$3</definedName>
    <definedName name="年間給水量">[1]★業務量!$B$13</definedName>
    <definedName name="年間見込栓数">[1]★業務量!$E$9</definedName>
    <definedName name="年間見込配水量">[1]★業務量!$B$11</definedName>
    <definedName name="年度計配水量等実績">[1]配水量・給水量入力シート!$AE$29:$AH$44</definedName>
    <definedName name="別荘用水量構成比" localSheetId="1">[1]福祉栓数実績構成比!#REF!</definedName>
    <definedName name="別荘用水量構成比" localSheetId="5">[1]福祉栓数実績構成比!#REF!</definedName>
    <definedName name="別荘用水量構成比" localSheetId="4">[1]福祉栓数実績構成比!#REF!</definedName>
    <definedName name="別荘用水量構成比" localSheetId="3">[1]福祉栓数実績構成比!#REF!</definedName>
    <definedName name="別荘用水量構成比" localSheetId="2">[1]福祉栓数実績構成比!#REF!</definedName>
    <definedName name="別荘用水量構成比" localSheetId="0">[1]福祉栓数実績構成比!#REF!</definedName>
    <definedName name="別荘用水量構成比">[1]福祉栓数実績構成比!#REF!</definedName>
    <definedName name="別荘用栓数構成比" localSheetId="1">[1]福祉栓数実績構成比!#REF!</definedName>
    <definedName name="別荘用栓数構成比" localSheetId="5">[1]福祉栓数実績構成比!#REF!</definedName>
    <definedName name="別荘用栓数構成比" localSheetId="4">[1]福祉栓数実績構成比!#REF!</definedName>
    <definedName name="別荘用栓数構成比" localSheetId="3">[1]福祉栓数実績構成比!#REF!</definedName>
    <definedName name="別荘用栓数構成比" localSheetId="2">[1]福祉栓数実績構成比!#REF!</definedName>
    <definedName name="別荘用栓数構成比" localSheetId="0">[1]福祉栓数実績構成比!#REF!</definedName>
    <definedName name="別荘用栓数構成比">[1]福祉栓数実績構成比!#REF!</definedName>
    <definedName name="用途別1ヶ月基本料金">[1]料金表入力シート!$E$2:$G$10</definedName>
    <definedName name="寮・保養所用水量構成比" localSheetId="1">[1]福祉栓数実績構成比!#REF!</definedName>
    <definedName name="寮・保養所用水量構成比" localSheetId="5">[1]福祉栓数実績構成比!#REF!</definedName>
    <definedName name="寮・保養所用水量構成比" localSheetId="4">[1]福祉栓数実績構成比!#REF!</definedName>
    <definedName name="寮・保養所用水量構成比" localSheetId="3">[1]福祉栓数実績構成比!#REF!</definedName>
    <definedName name="寮・保養所用水量構成比" localSheetId="2">[1]福祉栓数実績構成比!#REF!</definedName>
    <definedName name="寮・保養所用水量構成比" localSheetId="0">[1]福祉栓数実績構成比!#REF!</definedName>
    <definedName name="寮・保養所用水量構成比">[1]福祉栓数実績構成比!#REF!</definedName>
    <definedName name="寮・保養所用栓数構成比" localSheetId="1">[1]福祉栓数実績構成比!#REF!</definedName>
    <definedName name="寮・保養所用栓数構成比" localSheetId="5">[1]福祉栓数実績構成比!#REF!</definedName>
    <definedName name="寮・保養所用栓数構成比" localSheetId="4">[1]福祉栓数実績構成比!#REF!</definedName>
    <definedName name="寮・保養所用栓数構成比" localSheetId="3">[1]福祉栓数実績構成比!#REF!</definedName>
    <definedName name="寮・保養所用栓数構成比" localSheetId="2">[1]福祉栓数実績構成比!#REF!</definedName>
    <definedName name="寮・保養所用栓数構成比" localSheetId="0">[1]福祉栓数実績構成比!#REF!</definedName>
    <definedName name="寮・保養所用栓数構成比">[1]福祉栓数実績構成比!#REF!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5" l="1"/>
  <c r="A52" i="5"/>
  <c r="A51" i="5"/>
  <c r="A50" i="5"/>
  <c r="A49" i="5"/>
  <c r="A48" i="5"/>
  <c r="A47" i="5"/>
  <c r="A46" i="5"/>
  <c r="A45" i="5"/>
  <c r="A44" i="5"/>
  <c r="A43" i="5"/>
  <c r="O42" i="5"/>
  <c r="Q53" i="5" s="1"/>
  <c r="Q54" i="5" s="1"/>
  <c r="C42" i="5"/>
  <c r="A42" i="5"/>
  <c r="B35" i="5"/>
  <c r="A35" i="5"/>
  <c r="B34" i="5"/>
  <c r="A34" i="5"/>
  <c r="A33" i="5"/>
  <c r="A32" i="5"/>
  <c r="A31" i="5"/>
  <c r="A30" i="5"/>
  <c r="A29" i="5"/>
  <c r="A28" i="5"/>
  <c r="A27" i="5"/>
  <c r="A26" i="5"/>
  <c r="O25" i="5"/>
  <c r="Q36" i="5" s="1"/>
  <c r="Q37" i="5" s="1"/>
  <c r="C25" i="5"/>
  <c r="A25" i="5"/>
  <c r="Q19" i="5"/>
  <c r="B18" i="5"/>
  <c r="B17" i="5"/>
  <c r="O8" i="5"/>
  <c r="E2" i="5"/>
  <c r="M18" i="5" s="1"/>
  <c r="A52" i="4"/>
  <c r="A51" i="4"/>
  <c r="A50" i="4"/>
  <c r="A49" i="4"/>
  <c r="A48" i="4"/>
  <c r="A47" i="4"/>
  <c r="A46" i="4"/>
  <c r="B45" i="4"/>
  <c r="B46" i="4" s="1"/>
  <c r="A45" i="4"/>
  <c r="B44" i="4"/>
  <c r="A44" i="4"/>
  <c r="A43" i="4"/>
  <c r="O42" i="4"/>
  <c r="Q53" i="4" s="1"/>
  <c r="C42" i="4"/>
  <c r="A42" i="4"/>
  <c r="A35" i="4"/>
  <c r="A34" i="4"/>
  <c r="A33" i="4"/>
  <c r="A32" i="4"/>
  <c r="A31" i="4"/>
  <c r="B30" i="4"/>
  <c r="B31" i="4" s="1"/>
  <c r="A30" i="4"/>
  <c r="B29" i="4"/>
  <c r="A29" i="4"/>
  <c r="B28" i="4"/>
  <c r="A28" i="4"/>
  <c r="B27" i="4"/>
  <c r="A27" i="4"/>
  <c r="A26" i="4"/>
  <c r="O25" i="4"/>
  <c r="Q36" i="4" s="1"/>
  <c r="C25" i="4"/>
  <c r="A25" i="4"/>
  <c r="Q19" i="4"/>
  <c r="B12" i="4"/>
  <c r="B13" i="4" s="1"/>
  <c r="B14" i="4" s="1"/>
  <c r="B11" i="4"/>
  <c r="B10" i="4"/>
  <c r="O8" i="4"/>
  <c r="E2" i="4"/>
  <c r="M18" i="4" s="1"/>
  <c r="A52" i="2"/>
  <c r="A51" i="2"/>
  <c r="A50" i="2"/>
  <c r="A49" i="2"/>
  <c r="A48" i="2"/>
  <c r="A47" i="2"/>
  <c r="A46" i="2"/>
  <c r="B45" i="2"/>
  <c r="B46" i="2" s="1"/>
  <c r="A45" i="2"/>
  <c r="B44" i="2"/>
  <c r="A44" i="2"/>
  <c r="A43" i="2"/>
  <c r="C42" i="2"/>
  <c r="O42" i="2" s="1"/>
  <c r="Q53" i="2" s="1"/>
  <c r="A42" i="2"/>
  <c r="A35" i="2"/>
  <c r="A34" i="2"/>
  <c r="A33" i="2"/>
  <c r="A32" i="2"/>
  <c r="A31" i="2"/>
  <c r="B30" i="2"/>
  <c r="B31" i="2" s="1"/>
  <c r="A30" i="2"/>
  <c r="B29" i="2"/>
  <c r="A29" i="2"/>
  <c r="B28" i="2"/>
  <c r="A28" i="2"/>
  <c r="B27" i="2"/>
  <c r="A27" i="2"/>
  <c r="A26" i="2"/>
  <c r="O25" i="2"/>
  <c r="Q36" i="2" s="1"/>
  <c r="C25" i="2"/>
  <c r="A25" i="2"/>
  <c r="Q19" i="2"/>
  <c r="B11" i="2"/>
  <c r="B12" i="2" s="1"/>
  <c r="B10" i="2"/>
  <c r="O8" i="2"/>
  <c r="E2" i="2"/>
  <c r="K16" i="2" s="1"/>
  <c r="Q37" i="2" l="1"/>
  <c r="Q37" i="4"/>
  <c r="N16" i="2"/>
  <c r="K19" i="2"/>
  <c r="K33" i="2"/>
  <c r="K36" i="2" s="1"/>
  <c r="E10" i="2"/>
  <c r="H13" i="2"/>
  <c r="L17" i="2"/>
  <c r="I14" i="2"/>
  <c r="M18" i="2"/>
  <c r="D9" i="2"/>
  <c r="F11" i="2"/>
  <c r="O11" i="2" s="1"/>
  <c r="J15" i="2"/>
  <c r="H2" i="2"/>
  <c r="G12" i="2"/>
  <c r="M35" i="4"/>
  <c r="M52" i="4" s="1"/>
  <c r="N52" i="4" s="1"/>
  <c r="N18" i="4"/>
  <c r="M19" i="4"/>
  <c r="M19" i="5"/>
  <c r="M35" i="5"/>
  <c r="N18" i="5"/>
  <c r="K16" i="5"/>
  <c r="K19" i="5" s="1"/>
  <c r="J15" i="4"/>
  <c r="H2" i="5"/>
  <c r="H13" i="5"/>
  <c r="E10" i="4"/>
  <c r="G12" i="4"/>
  <c r="O12" i="4" s="1"/>
  <c r="H2" i="4"/>
  <c r="E10" i="5"/>
  <c r="E27" i="5" s="1"/>
  <c r="O27" i="5" s="1"/>
  <c r="I14" i="5"/>
  <c r="H13" i="4"/>
  <c r="O13" i="4" s="1"/>
  <c r="L17" i="4"/>
  <c r="F11" i="5"/>
  <c r="F19" i="5" s="1"/>
  <c r="K16" i="4"/>
  <c r="D9" i="5"/>
  <c r="O9" i="5" s="1"/>
  <c r="L17" i="5"/>
  <c r="D9" i="4"/>
  <c r="F11" i="4"/>
  <c r="G12" i="5"/>
  <c r="J15" i="5"/>
  <c r="O15" i="5" s="1"/>
  <c r="I14" i="4"/>
  <c r="O14" i="4" s="1"/>
  <c r="B47" i="2"/>
  <c r="Q54" i="4"/>
  <c r="B13" i="2"/>
  <c r="O12" i="2"/>
  <c r="Q54" i="2"/>
  <c r="B15" i="4"/>
  <c r="B32" i="4"/>
  <c r="B47" i="4"/>
  <c r="B32" i="2"/>
  <c r="O35" i="5"/>
  <c r="N33" i="2"/>
  <c r="O18" i="5"/>
  <c r="O10" i="5" l="1"/>
  <c r="E19" i="5"/>
  <c r="M36" i="5"/>
  <c r="M52" i="5"/>
  <c r="O16" i="5"/>
  <c r="E36" i="5"/>
  <c r="E44" i="5"/>
  <c r="F28" i="5"/>
  <c r="F45" i="5" s="1"/>
  <c r="N35" i="5"/>
  <c r="N27" i="5"/>
  <c r="K50" i="2"/>
  <c r="N50" i="2" s="1"/>
  <c r="M35" i="2"/>
  <c r="M19" i="2"/>
  <c r="N18" i="2"/>
  <c r="I31" i="2"/>
  <c r="N14" i="2"/>
  <c r="I19" i="2"/>
  <c r="G29" i="2"/>
  <c r="N12" i="2"/>
  <c r="G19" i="2"/>
  <c r="L34" i="2"/>
  <c r="L19" i="2"/>
  <c r="N17" i="2"/>
  <c r="H30" i="2"/>
  <c r="N13" i="2"/>
  <c r="H19" i="2"/>
  <c r="E27" i="2"/>
  <c r="E19" i="2"/>
  <c r="O10" i="2"/>
  <c r="N10" i="2"/>
  <c r="J19" i="2"/>
  <c r="J32" i="2"/>
  <c r="N15" i="2"/>
  <c r="F19" i="2"/>
  <c r="N11" i="2"/>
  <c r="F28" i="2"/>
  <c r="O9" i="2"/>
  <c r="N9" i="2"/>
  <c r="D19" i="2"/>
  <c r="D26" i="2"/>
  <c r="I31" i="5"/>
  <c r="I48" i="5" s="1"/>
  <c r="N14" i="5"/>
  <c r="O14" i="5"/>
  <c r="D26" i="5"/>
  <c r="D43" i="5" s="1"/>
  <c r="M36" i="4"/>
  <c r="N9" i="4"/>
  <c r="D26" i="4"/>
  <c r="O9" i="4"/>
  <c r="D19" i="4"/>
  <c r="N9" i="5"/>
  <c r="I19" i="5"/>
  <c r="N17" i="5"/>
  <c r="L19" i="5"/>
  <c r="L34" i="5"/>
  <c r="L51" i="5" s="1"/>
  <c r="O17" i="5"/>
  <c r="K33" i="5"/>
  <c r="K50" i="5" s="1"/>
  <c r="N16" i="5"/>
  <c r="G19" i="4"/>
  <c r="N12" i="4"/>
  <c r="G29" i="4"/>
  <c r="N35" i="4"/>
  <c r="K33" i="4"/>
  <c r="N16" i="4"/>
  <c r="K19" i="4"/>
  <c r="O10" i="4"/>
  <c r="E27" i="4"/>
  <c r="N10" i="4"/>
  <c r="E19" i="4"/>
  <c r="N11" i="4"/>
  <c r="F28" i="4"/>
  <c r="F19" i="4"/>
  <c r="O11" i="4"/>
  <c r="D19" i="5"/>
  <c r="M53" i="4"/>
  <c r="I19" i="4"/>
  <c r="N14" i="4"/>
  <c r="I31" i="4"/>
  <c r="H30" i="5"/>
  <c r="H47" i="5" s="1"/>
  <c r="O13" i="5"/>
  <c r="N13" i="5"/>
  <c r="H19" i="5"/>
  <c r="O11" i="5"/>
  <c r="N11" i="5"/>
  <c r="J32" i="5"/>
  <c r="J49" i="5" s="1"/>
  <c r="N15" i="5"/>
  <c r="J19" i="5"/>
  <c r="N17" i="4"/>
  <c r="L34" i="4"/>
  <c r="L19" i="4"/>
  <c r="J19" i="4"/>
  <c r="J32" i="4"/>
  <c r="N15" i="4"/>
  <c r="N10" i="5"/>
  <c r="G29" i="5"/>
  <c r="G46" i="5" s="1"/>
  <c r="N12" i="5"/>
  <c r="G19" i="5"/>
  <c r="O12" i="5"/>
  <c r="H30" i="4"/>
  <c r="N13" i="4"/>
  <c r="H19" i="4"/>
  <c r="O28" i="5"/>
  <c r="B16" i="4"/>
  <c r="O15" i="4"/>
  <c r="O26" i="5"/>
  <c r="O32" i="2"/>
  <c r="B33" i="2"/>
  <c r="B48" i="4"/>
  <c r="B14" i="2"/>
  <c r="O13" i="2"/>
  <c r="B48" i="2"/>
  <c r="O32" i="4"/>
  <c r="B33" i="4"/>
  <c r="N45" i="5" l="1"/>
  <c r="F53" i="5"/>
  <c r="O45" i="5"/>
  <c r="O43" i="5"/>
  <c r="D53" i="5"/>
  <c r="N43" i="5"/>
  <c r="H53" i="5"/>
  <c r="O47" i="5"/>
  <c r="N47" i="5"/>
  <c r="O46" i="5"/>
  <c r="G53" i="5"/>
  <c r="N46" i="5"/>
  <c r="F36" i="5"/>
  <c r="N28" i="5"/>
  <c r="N48" i="5"/>
  <c r="I53" i="5"/>
  <c r="O48" i="5"/>
  <c r="O44" i="5"/>
  <c r="E53" i="5"/>
  <c r="N44" i="5"/>
  <c r="M53" i="5"/>
  <c r="N52" i="5"/>
  <c r="O52" i="5"/>
  <c r="D36" i="5"/>
  <c r="O49" i="5"/>
  <c r="J53" i="5"/>
  <c r="N49" i="5"/>
  <c r="K53" i="5"/>
  <c r="O50" i="5"/>
  <c r="N50" i="5"/>
  <c r="L53" i="5"/>
  <c r="O51" i="5"/>
  <c r="N51" i="5"/>
  <c r="N26" i="5"/>
  <c r="N19" i="2"/>
  <c r="O2" i="2" s="1"/>
  <c r="R19" i="5"/>
  <c r="S19" i="5" s="1"/>
  <c r="K53" i="2"/>
  <c r="F45" i="2"/>
  <c r="N28" i="2"/>
  <c r="F36" i="2"/>
  <c r="O28" i="2"/>
  <c r="E44" i="2"/>
  <c r="N27" i="2"/>
  <c r="E36" i="2"/>
  <c r="O27" i="2"/>
  <c r="G46" i="2"/>
  <c r="N29" i="2"/>
  <c r="G36" i="2"/>
  <c r="O29" i="2"/>
  <c r="D36" i="2"/>
  <c r="D43" i="2"/>
  <c r="N26" i="2"/>
  <c r="O26" i="2"/>
  <c r="J36" i="2"/>
  <c r="N32" i="2"/>
  <c r="J49" i="2"/>
  <c r="H47" i="2"/>
  <c r="N30" i="2"/>
  <c r="O30" i="2"/>
  <c r="H36" i="2"/>
  <c r="N2" i="2"/>
  <c r="I48" i="2"/>
  <c r="N31" i="2"/>
  <c r="I36" i="2"/>
  <c r="O31" i="2"/>
  <c r="L36" i="2"/>
  <c r="N34" i="2"/>
  <c r="L51" i="2"/>
  <c r="M52" i="2"/>
  <c r="N35" i="2"/>
  <c r="M36" i="2"/>
  <c r="N19" i="5"/>
  <c r="O2" i="5" s="1"/>
  <c r="E44" i="4"/>
  <c r="N27" i="4"/>
  <c r="O27" i="4"/>
  <c r="E36" i="4"/>
  <c r="L36" i="4"/>
  <c r="L51" i="4"/>
  <c r="N34" i="4"/>
  <c r="O19" i="5"/>
  <c r="N33" i="5"/>
  <c r="O33" i="5"/>
  <c r="K36" i="5"/>
  <c r="N29" i="5"/>
  <c r="O29" i="5"/>
  <c r="G36" i="5"/>
  <c r="H36" i="5"/>
  <c r="N30" i="5"/>
  <c r="O30" i="5"/>
  <c r="O36" i="5" s="1"/>
  <c r="D36" i="4"/>
  <c r="O26" i="4"/>
  <c r="D43" i="4"/>
  <c r="N26" i="4"/>
  <c r="N2" i="4"/>
  <c r="I36" i="4"/>
  <c r="I48" i="4"/>
  <c r="O48" i="4" s="1"/>
  <c r="N31" i="4"/>
  <c r="O31" i="4"/>
  <c r="F45" i="4"/>
  <c r="N28" i="4"/>
  <c r="F36" i="4"/>
  <c r="O28" i="4"/>
  <c r="K36" i="4"/>
  <c r="K50" i="4"/>
  <c r="N33" i="4"/>
  <c r="O34" i="5"/>
  <c r="L36" i="5"/>
  <c r="N34" i="5"/>
  <c r="J36" i="5"/>
  <c r="O32" i="5"/>
  <c r="N32" i="5"/>
  <c r="J36" i="4"/>
  <c r="N32" i="4"/>
  <c r="J49" i="4"/>
  <c r="G46" i="4"/>
  <c r="G36" i="4"/>
  <c r="N29" i="4"/>
  <c r="O29" i="4"/>
  <c r="H47" i="4"/>
  <c r="N30" i="4"/>
  <c r="O30" i="4"/>
  <c r="H36" i="4"/>
  <c r="N2" i="5"/>
  <c r="N19" i="4"/>
  <c r="O2" i="4" s="1"/>
  <c r="I36" i="5"/>
  <c r="O31" i="5"/>
  <c r="N31" i="5"/>
  <c r="B34" i="4"/>
  <c r="O33" i="4"/>
  <c r="B49" i="4"/>
  <c r="O14" i="2"/>
  <c r="B15" i="2"/>
  <c r="B49" i="2"/>
  <c r="O48" i="2"/>
  <c r="B34" i="2"/>
  <c r="O33" i="2"/>
  <c r="B17" i="4"/>
  <c r="O16" i="4"/>
  <c r="T19" i="5"/>
  <c r="U19" i="5" s="1"/>
  <c r="N53" i="5" l="1"/>
  <c r="R36" i="5"/>
  <c r="O53" i="5"/>
  <c r="R53" i="5"/>
  <c r="N36" i="5"/>
  <c r="N52" i="2"/>
  <c r="M53" i="2"/>
  <c r="L53" i="2"/>
  <c r="N51" i="2"/>
  <c r="N36" i="2"/>
  <c r="E53" i="2"/>
  <c r="N44" i="2"/>
  <c r="O44" i="2"/>
  <c r="N47" i="2"/>
  <c r="H53" i="2"/>
  <c r="O47" i="2"/>
  <c r="N43" i="2"/>
  <c r="O43" i="2"/>
  <c r="D53" i="2"/>
  <c r="J53" i="2"/>
  <c r="N49" i="2"/>
  <c r="I53" i="2"/>
  <c r="N48" i="2"/>
  <c r="O46" i="2"/>
  <c r="G53" i="2"/>
  <c r="N46" i="2"/>
  <c r="F53" i="2"/>
  <c r="O45" i="2"/>
  <c r="N45" i="2"/>
  <c r="H53" i="4"/>
  <c r="N47" i="4"/>
  <c r="O47" i="4"/>
  <c r="L53" i="4"/>
  <c r="N51" i="4"/>
  <c r="N43" i="4"/>
  <c r="O43" i="4"/>
  <c r="D53" i="4"/>
  <c r="O45" i="4"/>
  <c r="N45" i="4"/>
  <c r="F53" i="4"/>
  <c r="J53" i="4"/>
  <c r="N49" i="4"/>
  <c r="G53" i="4"/>
  <c r="O46" i="4"/>
  <c r="N46" i="4"/>
  <c r="N36" i="4"/>
  <c r="N50" i="4"/>
  <c r="K53" i="4"/>
  <c r="I53" i="4"/>
  <c r="N48" i="4"/>
  <c r="O44" i="4"/>
  <c r="E53" i="4"/>
  <c r="N44" i="4"/>
  <c r="B50" i="4"/>
  <c r="O49" i="4"/>
  <c r="R37" i="5"/>
  <c r="S36" i="5"/>
  <c r="B35" i="4"/>
  <c r="O35" i="4" s="1"/>
  <c r="O34" i="4"/>
  <c r="B18" i="4"/>
  <c r="O18" i="4" s="1"/>
  <c r="O17" i="4"/>
  <c r="B35" i="2"/>
  <c r="O35" i="2" s="1"/>
  <c r="O34" i="2"/>
  <c r="R36" i="2" s="1"/>
  <c r="B16" i="2"/>
  <c r="O15" i="2"/>
  <c r="B50" i="2"/>
  <c r="O49" i="2"/>
  <c r="O36" i="4" l="1"/>
  <c r="R54" i="5"/>
  <c r="S53" i="5"/>
  <c r="O19" i="4"/>
  <c r="R36" i="4"/>
  <c r="S36" i="4" s="1"/>
  <c r="N53" i="2"/>
  <c r="O36" i="2"/>
  <c r="N53" i="4"/>
  <c r="S36" i="2"/>
  <c r="S37" i="5"/>
  <c r="T36" i="5"/>
  <c r="T37" i="5" s="1"/>
  <c r="O50" i="2"/>
  <c r="B51" i="2"/>
  <c r="B17" i="2"/>
  <c r="O16" i="2"/>
  <c r="R19" i="4"/>
  <c r="S19" i="4" s="1"/>
  <c r="O50" i="4"/>
  <c r="B51" i="4"/>
  <c r="T53" i="5" l="1"/>
  <c r="T54" i="5" s="1"/>
  <c r="S54" i="5"/>
  <c r="U53" i="5"/>
  <c r="T19" i="4"/>
  <c r="U19" i="4" s="1"/>
  <c r="R37" i="4"/>
  <c r="B18" i="2"/>
  <c r="O18" i="2" s="1"/>
  <c r="O17" i="2"/>
  <c r="T36" i="4"/>
  <c r="T37" i="4" s="1"/>
  <c r="S37" i="4"/>
  <c r="U36" i="5"/>
  <c r="F7" i="3" s="1"/>
  <c r="B52" i="2"/>
  <c r="O52" i="2" s="1"/>
  <c r="O51" i="2"/>
  <c r="O53" i="2" s="1"/>
  <c r="B52" i="4"/>
  <c r="O52" i="4" s="1"/>
  <c r="O51" i="4"/>
  <c r="T36" i="2"/>
  <c r="U54" i="5" l="1"/>
  <c r="F9" i="3"/>
  <c r="O53" i="4"/>
  <c r="R53" i="2"/>
  <c r="R53" i="4"/>
  <c r="R54" i="4" s="1"/>
  <c r="U36" i="2"/>
  <c r="R19" i="2"/>
  <c r="O19" i="2"/>
  <c r="U36" i="4"/>
  <c r="U37" i="5"/>
  <c r="R54" i="2" l="1"/>
  <c r="S53" i="2"/>
  <c r="T53" i="2" s="1"/>
  <c r="U53" i="2" s="1"/>
  <c r="S53" i="4"/>
  <c r="S54" i="4" s="1"/>
  <c r="U37" i="4"/>
  <c r="G9" i="3"/>
  <c r="S19" i="2"/>
  <c r="R37" i="2"/>
  <c r="D9" i="1"/>
  <c r="S54" i="2" l="1"/>
  <c r="T53" i="4"/>
  <c r="T54" i="4" s="1"/>
  <c r="T19" i="2"/>
  <c r="T37" i="2" s="1"/>
  <c r="S37" i="2"/>
  <c r="D11" i="1"/>
  <c r="U53" i="4" l="1"/>
  <c r="U54" i="4"/>
  <c r="U19" i="2"/>
  <c r="T54" i="2"/>
  <c r="D9" i="3" l="1"/>
  <c r="D7" i="3"/>
  <c r="H7" i="3" s="1"/>
  <c r="D7" i="1"/>
  <c r="U37" i="2"/>
  <c r="U54" i="2"/>
  <c r="E9" i="3" l="1"/>
  <c r="I9" i="3" s="1"/>
  <c r="H9" i="3"/>
  <c r="E9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98B4C3BC-0CAE-4AB8-A47D-8A56A3D0EA0D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
下に料金が表示されます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80ADD78D-2718-4B8E-8F56-B9CC9916B3CB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ここに２カ月分(１回の検針)の水量を入力すると、下に料金が表示されます</t>
        </r>
      </text>
    </comment>
  </commentList>
</comments>
</file>

<file path=xl/sharedStrings.xml><?xml version="1.0" encoding="utf-8"?>
<sst xmlns="http://schemas.openxmlformats.org/spreadsheetml/2006/main" count="297" uniqueCount="73">
  <si>
    <t>水道料金計算表　２カ月分</t>
    <rPh sb="0" eb="2">
      <t>スイドウ</t>
    </rPh>
    <rPh sb="2" eb="4">
      <t>リョウキン</t>
    </rPh>
    <rPh sb="4" eb="6">
      <t>ケイサン</t>
    </rPh>
    <rPh sb="6" eb="7">
      <t>ヒョウ</t>
    </rPh>
    <rPh sb="10" eb="11">
      <t>ツキ</t>
    </rPh>
    <rPh sb="11" eb="12">
      <t>ブン</t>
    </rPh>
    <phoneticPr fontId="3"/>
  </si>
  <si>
    <t>下のセルに使用水量を入れてください</t>
    <rPh sb="0" eb="1">
      <t>シタ</t>
    </rPh>
    <rPh sb="5" eb="7">
      <t>シヨウ</t>
    </rPh>
    <rPh sb="7" eb="9">
      <t>スイリョウ</t>
    </rPh>
    <rPh sb="10" eb="11">
      <t>イ</t>
    </rPh>
    <phoneticPr fontId="3"/>
  </si>
  <si>
    <t>(税込)</t>
    <rPh sb="1" eb="3">
      <t>ゼイコ</t>
    </rPh>
    <phoneticPr fontId="3"/>
  </si>
  <si>
    <t>上水道【工事用】</t>
    <rPh sb="4" eb="6">
      <t>コウジ</t>
    </rPh>
    <phoneticPr fontId="3"/>
  </si>
  <si>
    <t>現行</t>
    <rPh sb="0" eb="1">
      <t>ゲン</t>
    </rPh>
    <rPh sb="1" eb="2">
      <t>ギョウ</t>
    </rPh>
    <phoneticPr fontId="3"/>
  </si>
  <si>
    <t>～令和４年６月</t>
    <rPh sb="1" eb="3">
      <t>レイワ</t>
    </rPh>
    <rPh sb="4" eb="5">
      <t>ネン</t>
    </rPh>
    <rPh sb="6" eb="7">
      <t>ガツ</t>
    </rPh>
    <phoneticPr fontId="3"/>
  </si>
  <si>
    <t>令和４年７月～</t>
    <rPh sb="0" eb="2">
      <t>レイワ</t>
    </rPh>
    <rPh sb="3" eb="4">
      <t>ネン</t>
    </rPh>
    <rPh sb="5" eb="6">
      <t>ガツ</t>
    </rPh>
    <phoneticPr fontId="3"/>
  </si>
  <si>
    <t>改定率10%UP</t>
    <rPh sb="0" eb="2">
      <t>カイテイ</t>
    </rPh>
    <rPh sb="2" eb="3">
      <t>リツ</t>
    </rPh>
    <phoneticPr fontId="3"/>
  </si>
  <si>
    <t>現行からの増額分</t>
    <rPh sb="0" eb="2">
      <t>ゲンコウ</t>
    </rPh>
    <rPh sb="5" eb="8">
      <t>ゾウガクブン</t>
    </rPh>
    <phoneticPr fontId="3"/>
  </si>
  <si>
    <t>令和６年４月～</t>
    <phoneticPr fontId="3"/>
  </si>
  <si>
    <t>改定率26%UP</t>
    <phoneticPr fontId="3"/>
  </si>
  <si>
    <t>【水道・工事用】</t>
    <rPh sb="1" eb="3">
      <t>スイドウ</t>
    </rPh>
    <rPh sb="4" eb="7">
      <t>コウジヨウ</t>
    </rPh>
    <phoneticPr fontId="3"/>
  </si>
  <si>
    <t>２カ月</t>
    <phoneticPr fontId="3"/>
  </si>
  <si>
    <t>使用水量</t>
    <rPh sb="0" eb="2">
      <t>シヨウ</t>
    </rPh>
    <rPh sb="2" eb="4">
      <t>スイリョウ</t>
    </rPh>
    <phoneticPr fontId="3"/>
  </si>
  <si>
    <t>基本</t>
    <rPh sb="0" eb="2">
      <t>キホン</t>
    </rPh>
    <phoneticPr fontId="3"/>
  </si>
  <si>
    <t>従量</t>
    <rPh sb="0" eb="2">
      <t>ジュウリョウ</t>
    </rPh>
    <phoneticPr fontId="3"/>
  </si>
  <si>
    <t>税抜き</t>
    <rPh sb="0" eb="1">
      <t>ゼイ</t>
    </rPh>
    <rPh sb="1" eb="2">
      <t>ヌ</t>
    </rPh>
    <phoneticPr fontId="3"/>
  </si>
  <si>
    <t>現行</t>
    <phoneticPr fontId="3"/>
  </si>
  <si>
    <t>水量</t>
    <rPh sb="0" eb="2">
      <t>スイリョウ</t>
    </rPh>
    <phoneticPr fontId="3"/>
  </si>
  <si>
    <t>金額</t>
    <rPh sb="0" eb="1">
      <t>キン</t>
    </rPh>
    <rPh sb="1" eb="2">
      <t>ガク</t>
    </rPh>
    <phoneticPr fontId="3"/>
  </si>
  <si>
    <t>0～</t>
    <phoneticPr fontId="3"/>
  </si>
  <si>
    <t>21～</t>
    <phoneticPr fontId="3"/>
  </si>
  <si>
    <t>41～</t>
    <phoneticPr fontId="3"/>
  </si>
  <si>
    <t>61～</t>
    <phoneticPr fontId="3"/>
  </si>
  <si>
    <t>81～</t>
    <phoneticPr fontId="3"/>
  </si>
  <si>
    <t>101～</t>
    <phoneticPr fontId="3"/>
  </si>
  <si>
    <t>201～</t>
    <phoneticPr fontId="3"/>
  </si>
  <si>
    <t>401～</t>
    <phoneticPr fontId="3"/>
  </si>
  <si>
    <t>601～</t>
    <phoneticPr fontId="3"/>
  </si>
  <si>
    <t>1,001～</t>
    <phoneticPr fontId="3"/>
  </si>
  <si>
    <t>2,001～</t>
    <phoneticPr fontId="3"/>
  </si>
  <si>
    <t>料金表</t>
    <rPh sb="0" eb="2">
      <t>リョウキン</t>
    </rPh>
    <rPh sb="2" eb="3">
      <t>ヒョウ</t>
    </rPh>
    <phoneticPr fontId="3"/>
  </si>
  <si>
    <t>0～20</t>
    <phoneticPr fontId="3"/>
  </si>
  <si>
    <t>21～40</t>
    <phoneticPr fontId="3"/>
  </si>
  <si>
    <t>41～60</t>
    <phoneticPr fontId="3"/>
  </si>
  <si>
    <t>61～80</t>
    <phoneticPr fontId="3"/>
  </si>
  <si>
    <t>81～100</t>
    <phoneticPr fontId="3"/>
  </si>
  <si>
    <t>101～200</t>
    <phoneticPr fontId="3"/>
  </si>
  <si>
    <t>201～400</t>
    <phoneticPr fontId="3"/>
  </si>
  <si>
    <t>401～600</t>
    <phoneticPr fontId="3"/>
  </si>
  <si>
    <t>601～1,000</t>
    <phoneticPr fontId="3"/>
  </si>
  <si>
    <t>現行</t>
    <rPh sb="0" eb="2">
      <t>ゲンコウ</t>
    </rPh>
    <phoneticPr fontId="3"/>
  </si>
  <si>
    <t>1001～2,000</t>
    <phoneticPr fontId="3"/>
  </si>
  <si>
    <t>税抜計</t>
    <rPh sb="0" eb="1">
      <t>ゼイ</t>
    </rPh>
    <rPh sb="1" eb="2">
      <t>ヌ</t>
    </rPh>
    <rPh sb="2" eb="3">
      <t>ケイ</t>
    </rPh>
    <phoneticPr fontId="3"/>
  </si>
  <si>
    <t>消費税等</t>
    <rPh sb="0" eb="3">
      <t>ショウヒゼイ</t>
    </rPh>
    <rPh sb="3" eb="4">
      <t>トウ</t>
    </rPh>
    <phoneticPr fontId="3"/>
  </si>
  <si>
    <t>合計</t>
    <rPh sb="0" eb="2">
      <t>ゴウケイ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</si>
  <si>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</si>
  <si>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</si>
  <si>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水量合計</t>
    <rPh sb="0" eb="2">
      <t>スイリョウ</t>
    </rPh>
    <rPh sb="2" eb="4">
      <t>ゴウケイ</t>
    </rPh>
    <phoneticPr fontId="3"/>
  </si>
  <si>
    <t>令和４年７月～</t>
    <phoneticPr fontId="3"/>
  </si>
  <si>
    <t>(  　)　数値は現行からの増額分</t>
    <rPh sb="6" eb="8">
      <t>スウチ</t>
    </rPh>
    <rPh sb="9" eb="11">
      <t>ゲンコウ</t>
    </rPh>
    <rPh sb="14" eb="16">
      <t>ゾウガク</t>
    </rPh>
    <rPh sb="16" eb="17">
      <t>ブン</t>
    </rPh>
    <phoneticPr fontId="3"/>
  </si>
  <si>
    <t>令和６年４月～</t>
    <rPh sb="0" eb="2">
      <t>レイワ</t>
    </rPh>
    <rPh sb="3" eb="4">
      <t>ネン</t>
    </rPh>
    <rPh sb="5" eb="6">
      <t>ガツ</t>
    </rPh>
    <phoneticPr fontId="3"/>
  </si>
  <si>
    <t>水道料金・下水道使用料計算表　２カ月分</t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ケイサン</t>
    </rPh>
    <rPh sb="13" eb="14">
      <t>ヒョウ</t>
    </rPh>
    <rPh sb="17" eb="18">
      <t>ツキ</t>
    </rPh>
    <rPh sb="18" eb="19">
      <t>ブン</t>
    </rPh>
    <phoneticPr fontId="3"/>
  </si>
  <si>
    <t>(税込)</t>
    <phoneticPr fontId="3"/>
  </si>
  <si>
    <t>上下水道合計</t>
    <phoneticPr fontId="3"/>
  </si>
  <si>
    <t>現行からの増額分</t>
    <rPh sb="0" eb="2">
      <t>ゲンコウ</t>
    </rPh>
    <phoneticPr fontId="3"/>
  </si>
  <si>
    <t>【下水・業務用等汚水】</t>
    <rPh sb="1" eb="3">
      <t>ゲスイ</t>
    </rPh>
    <rPh sb="4" eb="7">
      <t>ギョウムヨウ</t>
    </rPh>
    <rPh sb="7" eb="8">
      <t>トウ</t>
    </rPh>
    <rPh sb="8" eb="10">
      <t>オスイ</t>
    </rPh>
    <phoneticPr fontId="3"/>
  </si>
  <si>
    <t>使用料表</t>
    <rPh sb="3" eb="4">
      <t>ヒョウ</t>
    </rPh>
    <phoneticPr fontId="3"/>
  </si>
  <si>
    <t>基本使用料</t>
    <rPh sb="0" eb="2">
      <t>キホン</t>
    </rPh>
    <phoneticPr fontId="3"/>
  </si>
  <si>
    <t>従量使用料</t>
    <rPh sb="0" eb="2">
      <t>ジュウリョウ</t>
    </rPh>
    <phoneticPr fontId="3"/>
  </si>
  <si>
    <t>このファイルの使い方</t>
    <rPh sb="7" eb="8">
      <t>ツカ</t>
    </rPh>
    <rPh sb="9" eb="10">
      <t>カタ</t>
    </rPh>
    <phoneticPr fontId="3"/>
  </si>
  <si>
    <t>○検針票に表示される２カ月の使用水量を入力すると、水道料金・下水道使用料の改定後の影響額が分かります。</t>
    <rPh sb="1" eb="4">
      <t>ケンシンヒョウ</t>
    </rPh>
    <rPh sb="5" eb="7">
      <t>ヒョウジ</t>
    </rPh>
    <rPh sb="12" eb="13">
      <t>ゲツ</t>
    </rPh>
    <rPh sb="14" eb="16">
      <t>シヨウ</t>
    </rPh>
    <rPh sb="16" eb="18">
      <t>スイリョウ</t>
    </rPh>
    <rPh sb="19" eb="21">
      <t>ニュウリョク</t>
    </rPh>
    <rPh sb="25" eb="27">
      <t>スイドウ</t>
    </rPh>
    <rPh sb="27" eb="29">
      <t>リョウキン</t>
    </rPh>
    <rPh sb="30" eb="33">
      <t>ゲスイドウ</t>
    </rPh>
    <rPh sb="33" eb="36">
      <t>シヨウリョウ</t>
    </rPh>
    <rPh sb="37" eb="39">
      <t>カイテイ</t>
    </rPh>
    <rPh sb="39" eb="40">
      <t>ゴ</t>
    </rPh>
    <rPh sb="41" eb="43">
      <t>エイキョウ</t>
    </rPh>
    <rPh sb="43" eb="44">
      <t>ガク</t>
    </rPh>
    <rPh sb="45" eb="46">
      <t>ワ</t>
    </rPh>
    <phoneticPr fontId="3"/>
  </si>
  <si>
    <t>水道料金のみの影響額を知りたい方（市内全域の方を対象）</t>
    <rPh sb="0" eb="2">
      <t>スイドウ</t>
    </rPh>
    <rPh sb="2" eb="4">
      <t>リョウキン</t>
    </rPh>
    <rPh sb="7" eb="9">
      <t>エイキョウ</t>
    </rPh>
    <rPh sb="9" eb="10">
      <t>ガク</t>
    </rPh>
    <rPh sb="11" eb="12">
      <t>シ</t>
    </rPh>
    <rPh sb="15" eb="16">
      <t>カタ</t>
    </rPh>
    <rPh sb="17" eb="19">
      <t>シナイ</t>
    </rPh>
    <rPh sb="19" eb="21">
      <t>ゼンイキ</t>
    </rPh>
    <rPh sb="22" eb="23">
      <t>カタ</t>
    </rPh>
    <rPh sb="24" eb="26">
      <t>タイショウ</t>
    </rPh>
    <phoneticPr fontId="3"/>
  </si>
  <si>
    <t>→</t>
    <phoneticPr fontId="3"/>
  </si>
  <si>
    <t>「①水道料金」（青色のシート）をご覧ください。</t>
    <rPh sb="2" eb="4">
      <t>スイドウ</t>
    </rPh>
    <rPh sb="4" eb="6">
      <t>リョウキン</t>
    </rPh>
    <rPh sb="8" eb="10">
      <t>アオイロ</t>
    </rPh>
    <rPh sb="17" eb="18">
      <t>ラン</t>
    </rPh>
    <phoneticPr fontId="3"/>
  </si>
  <si>
    <t>水道料金・下水道使用料の合計の影響額を知りたい方（下水道をご利用の方を対象）</t>
    <rPh sb="0" eb="2">
      <t>スイドウ</t>
    </rPh>
    <rPh sb="2" eb="4">
      <t>リョウキン</t>
    </rPh>
    <rPh sb="5" eb="8">
      <t>ゲスイドウ</t>
    </rPh>
    <rPh sb="8" eb="11">
      <t>シヨウリョウ</t>
    </rPh>
    <rPh sb="12" eb="14">
      <t>ゴウケイ</t>
    </rPh>
    <rPh sb="15" eb="17">
      <t>エイキョウ</t>
    </rPh>
    <rPh sb="17" eb="18">
      <t>ガク</t>
    </rPh>
    <rPh sb="19" eb="20">
      <t>シ</t>
    </rPh>
    <rPh sb="23" eb="24">
      <t>カタ</t>
    </rPh>
    <rPh sb="25" eb="28">
      <t>ゲスイドウ</t>
    </rPh>
    <rPh sb="30" eb="32">
      <t>リヨウ</t>
    </rPh>
    <rPh sb="33" eb="34">
      <t>ホウ</t>
    </rPh>
    <rPh sb="35" eb="37">
      <t>タイショウ</t>
    </rPh>
    <phoneticPr fontId="3"/>
  </si>
  <si>
    <t>「②上下(工事用)」（黄色のシート）をご覧ください。</t>
    <rPh sb="2" eb="4">
      <t>ジョウゲ</t>
    </rPh>
    <rPh sb="5" eb="7">
      <t>コウジ</t>
    </rPh>
    <rPh sb="7" eb="8">
      <t>ヨウ</t>
    </rPh>
    <rPh sb="11" eb="12">
      <t>オウ</t>
    </rPh>
    <rPh sb="20" eb="21">
      <t>ラン</t>
    </rPh>
    <phoneticPr fontId="3"/>
  </si>
  <si>
    <t>下水道【業務等汚水】</t>
    <rPh sb="4" eb="6">
      <t>ギョウム</t>
    </rPh>
    <rPh sb="6" eb="7">
      <t>ナド</t>
    </rPh>
    <phoneticPr fontId="3"/>
  </si>
  <si>
    <t>～令和８年６月</t>
    <rPh sb="1" eb="3">
      <t>レイワ</t>
    </rPh>
    <rPh sb="4" eb="5">
      <t>ネン</t>
    </rPh>
    <rPh sb="6" eb="7">
      <t>ガツ</t>
    </rPh>
    <phoneticPr fontId="3"/>
  </si>
  <si>
    <t>令和８年７月～</t>
    <rPh sb="0" eb="2">
      <t>レイワ</t>
    </rPh>
    <rPh sb="3" eb="4">
      <t>ネン</t>
    </rPh>
    <rPh sb="5" eb="6">
      <t>ガツ</t>
    </rPh>
    <phoneticPr fontId="3"/>
  </si>
  <si>
    <t>改定なし</t>
    <phoneticPr fontId="3"/>
  </si>
  <si>
    <t>改定率16%</t>
    <phoneticPr fontId="3"/>
  </si>
  <si>
    <t>令和８年７月～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</si>
</sst>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㎥ &quot;"/>
    <numFmt numFmtId="177" formatCode="#,##0&quot;円 &quot;"/>
    <numFmt numFmtId="178" formatCode="#,##0&quot;円&quot;"/>
    <numFmt numFmtId="179" formatCode="#,##0&quot;件&quot;"/>
    <numFmt numFmtId="180" formatCode="#,##0&quot;L&quot;"/>
    <numFmt numFmtId="181" formatCode="#,##0&quot;m3&quot;"/>
    <numFmt numFmtId="182" formatCode="&quot;(&quot;#,##0&quot;円 )&quot;"/>
    <numFmt numFmtId="183" formatCode="\(#,##0\);[Red]\-#,##0"/>
    <numFmt numFmtId="184" formatCode="0.0%"/>
  </numFmts>
  <fonts count="24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57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6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38" fontId="5" fillId="0" borderId="0" xfId="1" applyFont="1"/>
    <xf numFmtId="176" fontId="6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shrinkToFit="1"/>
    </xf>
    <xf numFmtId="38" fontId="7" fillId="0" borderId="5" xfId="1" applyFont="1" applyBorder="1" applyAlignment="1">
      <alignment horizontal="distributed" vertical="center" indent="3" shrinkToFit="1"/>
    </xf>
    <xf numFmtId="38" fontId="7" fillId="0" borderId="5" xfId="1" applyFont="1" applyBorder="1" applyAlignment="1">
      <alignment vertical="center" shrinkToFit="1"/>
    </xf>
    <xf numFmtId="38" fontId="7" fillId="0" borderId="7" xfId="1" applyFont="1" applyBorder="1" applyAlignment="1">
      <alignment horizontal="center" vertical="center" shrinkToFit="1"/>
    </xf>
    <xf numFmtId="177" fontId="7" fillId="0" borderId="8" xfId="1" applyNumberFormat="1" applyFont="1" applyFill="1" applyBorder="1" applyAlignment="1">
      <alignment vertical="center" shrinkToFit="1"/>
    </xf>
    <xf numFmtId="9" fontId="7" fillId="0" borderId="5" xfId="2" applyFont="1" applyBorder="1" applyAlignment="1">
      <alignment horizontal="center" vertical="center" shrinkToFit="1"/>
    </xf>
    <xf numFmtId="9" fontId="7" fillId="0" borderId="5" xfId="2" applyFont="1" applyFill="1" applyBorder="1" applyAlignment="1">
      <alignment horizontal="center" vertical="center" shrinkToFit="1"/>
    </xf>
    <xf numFmtId="38" fontId="11" fillId="0" borderId="0" xfId="1" applyFont="1" applyBorder="1" applyAlignment="1"/>
    <xf numFmtId="38" fontId="12" fillId="0" borderId="0" xfId="1" applyFont="1"/>
    <xf numFmtId="38" fontId="11" fillId="0" borderId="0" xfId="1" applyFont="1"/>
    <xf numFmtId="38" fontId="13" fillId="0" borderId="0" xfId="1" applyFont="1"/>
    <xf numFmtId="38" fontId="14" fillId="0" borderId="0" xfId="1" applyFont="1" applyBorder="1" applyAlignment="1">
      <alignment horizontal="left" vertical="center" wrapText="1"/>
    </xf>
    <xf numFmtId="38" fontId="11" fillId="0" borderId="0" xfId="1" applyFont="1" applyBorder="1"/>
    <xf numFmtId="176" fontId="13" fillId="0" borderId="12" xfId="1" applyNumberFormat="1" applyFont="1" applyFill="1" applyBorder="1"/>
    <xf numFmtId="176" fontId="15" fillId="0" borderId="0" xfId="1" applyNumberFormat="1" applyFont="1"/>
    <xf numFmtId="176" fontId="13" fillId="0" borderId="0" xfId="1" applyNumberFormat="1" applyFont="1"/>
    <xf numFmtId="38" fontId="13" fillId="0" borderId="13" xfId="1" applyFont="1" applyBorder="1"/>
    <xf numFmtId="38" fontId="13" fillId="0" borderId="14" xfId="1" applyFont="1" applyBorder="1" applyAlignment="1"/>
    <xf numFmtId="38" fontId="13" fillId="0" borderId="15" xfId="1" applyFont="1" applyBorder="1" applyAlignment="1"/>
    <xf numFmtId="38" fontId="13" fillId="0" borderId="20" xfId="1" applyFont="1" applyBorder="1" applyAlignment="1"/>
    <xf numFmtId="38" fontId="13" fillId="0" borderId="21" xfId="1" applyFont="1" applyBorder="1" applyAlignment="1"/>
    <xf numFmtId="38" fontId="13" fillId="0" borderId="22" xfId="1" applyFont="1" applyBorder="1" applyAlignment="1">
      <alignment horizontal="center" shrinkToFit="1"/>
    </xf>
    <xf numFmtId="38" fontId="13" fillId="0" borderId="23" xfId="1" applyFont="1" applyBorder="1" applyAlignment="1">
      <alignment horizontal="center" shrinkToFit="1"/>
    </xf>
    <xf numFmtId="38" fontId="13" fillId="0" borderId="21" xfId="1" applyFont="1" applyBorder="1" applyAlignment="1">
      <alignment horizontal="center" shrinkToFit="1"/>
    </xf>
    <xf numFmtId="38" fontId="13" fillId="0" borderId="25" xfId="1" applyFont="1" applyBorder="1" applyAlignment="1"/>
    <xf numFmtId="38" fontId="13" fillId="0" borderId="26" xfId="1" applyFont="1" applyBorder="1" applyAlignment="1"/>
    <xf numFmtId="38" fontId="13" fillId="0" borderId="27" xfId="1" applyFont="1" applyBorder="1" applyAlignment="1">
      <alignment horizontal="center"/>
    </xf>
    <xf numFmtId="38" fontId="13" fillId="0" borderId="28" xfId="1" applyFont="1" applyBorder="1" applyAlignment="1">
      <alignment horizontal="center"/>
    </xf>
    <xf numFmtId="38" fontId="13" fillId="0" borderId="26" xfId="1" applyFont="1" applyBorder="1" applyAlignment="1">
      <alignment horizontal="center"/>
    </xf>
    <xf numFmtId="38" fontId="13" fillId="0" borderId="27" xfId="1" applyFont="1" applyBorder="1" applyAlignment="1"/>
    <xf numFmtId="38" fontId="13" fillId="0" borderId="28" xfId="1" applyFont="1" applyBorder="1" applyAlignment="1"/>
    <xf numFmtId="38" fontId="13" fillId="0" borderId="30" xfId="1" applyFont="1" applyFill="1" applyBorder="1" applyAlignment="1"/>
    <xf numFmtId="178" fontId="13" fillId="0" borderId="31" xfId="1" applyNumberFormat="1" applyFont="1" applyFill="1" applyBorder="1" applyAlignment="1"/>
    <xf numFmtId="179" fontId="13" fillId="0" borderId="32" xfId="1" applyNumberFormat="1" applyFont="1" applyFill="1" applyBorder="1" applyAlignment="1"/>
    <xf numFmtId="180" fontId="13" fillId="0" borderId="33" xfId="1" applyNumberFormat="1" applyFont="1" applyFill="1" applyBorder="1" applyAlignment="1"/>
    <xf numFmtId="180" fontId="13" fillId="0" borderId="33" xfId="1" applyNumberFormat="1" applyFont="1" applyBorder="1" applyAlignment="1"/>
    <xf numFmtId="180" fontId="13" fillId="0" borderId="31" xfId="1" applyNumberFormat="1" applyFont="1" applyBorder="1" applyAlignment="1"/>
    <xf numFmtId="181" fontId="13" fillId="0" borderId="31" xfId="1" applyNumberFormat="1" applyFont="1" applyBorder="1" applyAlignment="1"/>
    <xf numFmtId="178" fontId="13" fillId="0" borderId="34" xfId="1" applyNumberFormat="1" applyFont="1" applyBorder="1" applyAlignment="1"/>
    <xf numFmtId="38" fontId="13" fillId="0" borderId="35" xfId="1" applyFont="1" applyFill="1" applyBorder="1" applyAlignment="1"/>
    <xf numFmtId="178" fontId="13" fillId="0" borderId="36" xfId="1" applyNumberFormat="1" applyFont="1" applyBorder="1" applyAlignment="1"/>
    <xf numFmtId="181" fontId="13" fillId="0" borderId="37" xfId="1" applyNumberFormat="1" applyFont="1" applyFill="1" applyBorder="1" applyAlignment="1"/>
    <xf numFmtId="181" fontId="13" fillId="0" borderId="38" xfId="1" applyNumberFormat="1" applyFont="1" applyFill="1" applyBorder="1" applyAlignment="1"/>
    <xf numFmtId="181" fontId="13" fillId="0" borderId="38" xfId="1" applyNumberFormat="1" applyFont="1" applyBorder="1" applyAlignment="1"/>
    <xf numFmtId="181" fontId="13" fillId="0" borderId="36" xfId="1" applyNumberFormat="1" applyFont="1" applyBorder="1" applyAlignment="1"/>
    <xf numFmtId="178" fontId="13" fillId="0" borderId="39" xfId="1" applyNumberFormat="1" applyFont="1" applyBorder="1" applyAlignment="1"/>
    <xf numFmtId="181" fontId="13" fillId="0" borderId="37" xfId="1" applyNumberFormat="1" applyFont="1" applyBorder="1" applyAlignment="1"/>
    <xf numFmtId="38" fontId="13" fillId="0" borderId="41" xfId="1" applyFont="1" applyFill="1" applyBorder="1" applyAlignment="1"/>
    <xf numFmtId="178" fontId="13" fillId="0" borderId="42" xfId="1" applyNumberFormat="1" applyFont="1" applyBorder="1" applyAlignment="1"/>
    <xf numFmtId="181" fontId="13" fillId="0" borderId="43" xfId="1" applyNumberFormat="1" applyFont="1" applyBorder="1" applyAlignment="1"/>
    <xf numFmtId="181" fontId="13" fillId="0" borderId="44" xfId="1" applyNumberFormat="1" applyFont="1" applyBorder="1" applyAlignment="1"/>
    <xf numFmtId="181" fontId="13" fillId="0" borderId="42" xfId="1" applyNumberFormat="1" applyFont="1" applyBorder="1" applyAlignment="1"/>
    <xf numFmtId="178" fontId="13" fillId="0" borderId="11" xfId="1" applyNumberFormat="1" applyFont="1" applyBorder="1" applyAlignment="1"/>
    <xf numFmtId="38" fontId="13" fillId="0" borderId="45" xfId="1" applyFont="1" applyBorder="1" applyAlignment="1">
      <alignment horizontal="center"/>
    </xf>
    <xf numFmtId="38" fontId="13" fillId="0" borderId="46" xfId="1" applyFont="1" applyBorder="1" applyAlignment="1">
      <alignment horizontal="center"/>
    </xf>
    <xf numFmtId="38" fontId="13" fillId="0" borderId="21" xfId="1" applyFont="1" applyBorder="1"/>
    <xf numFmtId="181" fontId="13" fillId="0" borderId="43" xfId="1" applyNumberFormat="1" applyFont="1" applyFill="1" applyBorder="1" applyAlignment="1"/>
    <xf numFmtId="181" fontId="13" fillId="0" borderId="44" xfId="1" applyNumberFormat="1" applyFont="1" applyFill="1" applyBorder="1" applyAlignment="1"/>
    <xf numFmtId="181" fontId="13" fillId="0" borderId="42" xfId="1" applyNumberFormat="1" applyFont="1" applyFill="1" applyBorder="1" applyAlignment="1"/>
    <xf numFmtId="177" fontId="13" fillId="0" borderId="49" xfId="1" applyNumberFormat="1" applyFont="1" applyBorder="1"/>
    <xf numFmtId="177" fontId="13" fillId="0" borderId="50" xfId="1" applyNumberFormat="1" applyFont="1" applyBorder="1"/>
    <xf numFmtId="177" fontId="13" fillId="0" borderId="51" xfId="1" applyNumberFormat="1" applyFont="1" applyBorder="1"/>
    <xf numFmtId="177" fontId="13" fillId="3" borderId="52" xfId="1" applyNumberFormat="1" applyFont="1" applyFill="1" applyBorder="1"/>
    <xf numFmtId="10" fontId="16" fillId="0" borderId="0" xfId="0" applyNumberFormat="1" applyFont="1" applyAlignment="1" applyProtection="1">
      <alignment horizontal="left"/>
      <protection locked="0"/>
    </xf>
    <xf numFmtId="38" fontId="13" fillId="0" borderId="13" xfId="1" applyFont="1" applyFill="1" applyBorder="1"/>
    <xf numFmtId="38" fontId="13" fillId="0" borderId="14" xfId="1" applyFont="1" applyFill="1" applyBorder="1" applyAlignment="1"/>
    <xf numFmtId="38" fontId="13" fillId="0" borderId="15" xfId="1" applyFont="1" applyFill="1" applyBorder="1" applyAlignment="1"/>
    <xf numFmtId="38" fontId="13" fillId="0" borderId="20" xfId="1" applyFont="1" applyFill="1" applyBorder="1" applyAlignment="1"/>
    <xf numFmtId="38" fontId="13" fillId="0" borderId="21" xfId="1" applyFont="1" applyFill="1" applyBorder="1" applyAlignment="1"/>
    <xf numFmtId="38" fontId="13" fillId="0" borderId="25" xfId="1" applyFont="1" applyFill="1" applyBorder="1" applyAlignment="1"/>
    <xf numFmtId="38" fontId="13" fillId="0" borderId="26" xfId="1" applyFont="1" applyFill="1" applyBorder="1" applyAlignment="1"/>
    <xf numFmtId="178" fontId="13" fillId="0" borderId="36" xfId="1" applyNumberFormat="1" applyFont="1" applyFill="1" applyBorder="1" applyAlignment="1"/>
    <xf numFmtId="9" fontId="13" fillId="0" borderId="0" xfId="2" applyFont="1" applyAlignment="1">
      <alignment horizontal="left"/>
    </xf>
    <xf numFmtId="178" fontId="13" fillId="0" borderId="42" xfId="1" applyNumberFormat="1" applyFont="1" applyFill="1" applyBorder="1" applyAlignment="1"/>
    <xf numFmtId="182" fontId="13" fillId="0" borderId="0" xfId="1" applyNumberFormat="1" applyFont="1"/>
    <xf numFmtId="38" fontId="13" fillId="0" borderId="0" xfId="1" applyFont="1" applyBorder="1"/>
    <xf numFmtId="183" fontId="13" fillId="0" borderId="0" xfId="1" applyNumberFormat="1" applyFont="1" applyBorder="1"/>
    <xf numFmtId="38" fontId="13" fillId="0" borderId="0" xfId="1" applyFont="1" applyBorder="1" applyAlignment="1">
      <alignment horizontal="center"/>
    </xf>
    <xf numFmtId="178" fontId="13" fillId="0" borderId="0" xfId="1" applyNumberFormat="1" applyFont="1" applyBorder="1"/>
    <xf numFmtId="179" fontId="13" fillId="0" borderId="0" xfId="1" applyNumberFormat="1" applyFont="1" applyFill="1" applyBorder="1"/>
    <xf numFmtId="180" fontId="13" fillId="0" borderId="0" xfId="1" applyNumberFormat="1" applyFont="1" applyFill="1" applyBorder="1"/>
    <xf numFmtId="180" fontId="13" fillId="0" borderId="0" xfId="1" applyNumberFormat="1" applyFont="1" applyBorder="1"/>
    <xf numFmtId="181" fontId="13" fillId="0" borderId="0" xfId="1" applyNumberFormat="1" applyFont="1" applyBorder="1"/>
    <xf numFmtId="181" fontId="13" fillId="0" borderId="0" xfId="1" applyNumberFormat="1" applyFont="1" applyFill="1" applyBorder="1"/>
    <xf numFmtId="0" fontId="2" fillId="0" borderId="0" xfId="0" applyFont="1" applyAlignment="1">
      <alignment vertical="center"/>
    </xf>
    <xf numFmtId="0" fontId="8" fillId="0" borderId="0" xfId="0" applyFont="1"/>
    <xf numFmtId="38" fontId="17" fillId="0" borderId="0" xfId="1" applyFont="1"/>
    <xf numFmtId="38" fontId="0" fillId="0" borderId="0" xfId="1" applyFont="1" applyAlignment="1">
      <alignment shrinkToFit="1"/>
    </xf>
    <xf numFmtId="38" fontId="18" fillId="0" borderId="5" xfId="1" applyFont="1" applyBorder="1" applyAlignment="1">
      <alignment vertical="center" shrinkToFit="1"/>
    </xf>
    <xf numFmtId="38" fontId="18" fillId="0" borderId="57" xfId="1" applyFont="1" applyBorder="1" applyAlignment="1">
      <alignment vertical="center" shrinkToFit="1"/>
    </xf>
    <xf numFmtId="38" fontId="8" fillId="4" borderId="15" xfId="0" applyNumberFormat="1" applyFont="1" applyFill="1" applyBorder="1" applyAlignment="1">
      <alignment horizontal="center" vertical="center" shrinkToFit="1"/>
    </xf>
    <xf numFmtId="9" fontId="7" fillId="0" borderId="57" xfId="2" applyFont="1" applyFill="1" applyBorder="1" applyAlignment="1">
      <alignment horizontal="right" shrinkToFit="1"/>
    </xf>
    <xf numFmtId="38" fontId="8" fillId="5" borderId="58" xfId="0" applyNumberFormat="1" applyFont="1" applyFill="1" applyBorder="1" applyAlignment="1">
      <alignment horizontal="center" vertical="center" shrinkToFit="1"/>
    </xf>
    <xf numFmtId="177" fontId="19" fillId="4" borderId="13" xfId="0" applyNumberFormat="1" applyFont="1" applyFill="1" applyBorder="1" applyAlignment="1">
      <alignment vertical="center"/>
    </xf>
    <xf numFmtId="38" fontId="13" fillId="0" borderId="30" xfId="1" applyFont="1" applyBorder="1" applyAlignment="1"/>
    <xf numFmtId="178" fontId="13" fillId="0" borderId="31" xfId="1" applyNumberFormat="1" applyFont="1" applyBorder="1" applyAlignment="1"/>
    <xf numFmtId="38" fontId="13" fillId="0" borderId="35" xfId="1" applyFont="1" applyBorder="1" applyAlignment="1"/>
    <xf numFmtId="38" fontId="13" fillId="0" borderId="41" xfId="1" applyFont="1" applyBorder="1" applyAlignment="1"/>
    <xf numFmtId="184" fontId="13" fillId="0" borderId="0" xfId="2" applyNumberFormat="1" applyFont="1" applyAlignment="1">
      <alignment horizontal="left"/>
    </xf>
    <xf numFmtId="38" fontId="13" fillId="0" borderId="0" xfId="1" applyFont="1" applyFill="1" applyBorder="1"/>
    <xf numFmtId="38" fontId="13" fillId="0" borderId="0" xfId="1" applyFont="1" applyFill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183" fontId="13" fillId="0" borderId="0" xfId="1" applyNumberFormat="1" applyFont="1" applyFill="1" applyBorder="1"/>
    <xf numFmtId="38" fontId="8" fillId="6" borderId="15" xfId="1" applyFont="1" applyFill="1" applyBorder="1" applyAlignment="1">
      <alignment horizontal="center" vertical="center" shrinkToFit="1"/>
    </xf>
    <xf numFmtId="177" fontId="19" fillId="6" borderId="11" xfId="0" applyNumberFormat="1" applyFont="1" applyFill="1" applyBorder="1" applyAlignment="1">
      <alignment vertical="center"/>
    </xf>
    <xf numFmtId="38" fontId="8" fillId="6" borderId="10" xfId="1" applyFont="1" applyFill="1" applyBorder="1" applyAlignment="1">
      <alignment horizontal="center" vertical="center" shrinkToFit="1"/>
    </xf>
    <xf numFmtId="177" fontId="9" fillId="6" borderId="11" xfId="0" applyNumberFormat="1" applyFont="1" applyFill="1" applyBorder="1" applyAlignment="1">
      <alignment vertical="center"/>
    </xf>
    <xf numFmtId="177" fontId="9" fillId="6" borderId="11" xfId="1" applyNumberFormat="1" applyFont="1" applyFill="1" applyBorder="1" applyAlignment="1">
      <alignment vertical="center" shrinkToFi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7" borderId="0" xfId="0" applyFont="1" applyFill="1"/>
    <xf numFmtId="0" fontId="22" fillId="2" borderId="0" xfId="0" applyFont="1" applyFill="1"/>
    <xf numFmtId="177" fontId="19" fillId="5" borderId="62" xfId="0" applyNumberFormat="1" applyFont="1" applyFill="1" applyBorder="1" applyAlignment="1">
      <alignment vertical="center"/>
    </xf>
    <xf numFmtId="177" fontId="7" fillId="0" borderId="61" xfId="1" applyNumberFormat="1" applyFont="1" applyFill="1" applyBorder="1" applyAlignment="1">
      <alignment vertical="center" shrinkToFit="1"/>
    </xf>
    <xf numFmtId="38" fontId="7" fillId="0" borderId="7" xfId="1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shrinkToFit="1"/>
    </xf>
    <xf numFmtId="176" fontId="4" fillId="2" borderId="2" xfId="0" applyNumberFormat="1" applyFont="1" applyFill="1" applyBorder="1" applyAlignment="1">
      <alignment horizontal="center" shrinkToFit="1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 shrinkToFit="1"/>
    </xf>
    <xf numFmtId="38" fontId="7" fillId="0" borderId="9" xfId="1" applyFont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14" xfId="1" applyFont="1" applyFill="1" applyBorder="1" applyAlignment="1">
      <alignment horizontal="center" vertical="center" shrinkToFit="1"/>
    </xf>
    <xf numFmtId="38" fontId="7" fillId="0" borderId="48" xfId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177" fontId="7" fillId="0" borderId="53" xfId="0" applyNumberFormat="1" applyFont="1" applyBorder="1" applyAlignment="1">
      <alignment horizontal="center" vertical="center" shrinkToFit="1"/>
    </xf>
    <xf numFmtId="177" fontId="7" fillId="0" borderId="54" xfId="0" applyNumberFormat="1" applyFont="1" applyBorder="1" applyAlignment="1">
      <alignment horizontal="center" vertical="center" shrinkToFit="1"/>
    </xf>
    <xf numFmtId="38" fontId="7" fillId="0" borderId="55" xfId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center" vertical="center" shrinkToFit="1"/>
    </xf>
    <xf numFmtId="38" fontId="7" fillId="0" borderId="56" xfId="1" applyFont="1" applyBorder="1" applyAlignment="1">
      <alignment horizontal="center" vertical="center" shrinkToFit="1"/>
    </xf>
    <xf numFmtId="38" fontId="7" fillId="0" borderId="60" xfId="1" applyFont="1" applyBorder="1" applyAlignment="1">
      <alignment horizontal="center" vertical="center" shrinkToFit="1"/>
    </xf>
    <xf numFmtId="38" fontId="7" fillId="0" borderId="58" xfId="1" applyFont="1" applyBorder="1" applyAlignment="1">
      <alignment horizontal="center" vertical="center" shrinkToFit="1"/>
    </xf>
    <xf numFmtId="38" fontId="7" fillId="0" borderId="62" xfId="1" applyFont="1" applyBorder="1" applyAlignment="1">
      <alignment horizontal="center" vertical="center" shrinkToFit="1"/>
    </xf>
    <xf numFmtId="38" fontId="13" fillId="0" borderId="0" xfId="1" applyFont="1" applyBorder="1" applyAlignment="1">
      <alignment horizontal="center"/>
    </xf>
    <xf numFmtId="38" fontId="13" fillId="0" borderId="14" xfId="1" applyFont="1" applyBorder="1" applyAlignment="1">
      <alignment horizontal="center"/>
    </xf>
    <xf numFmtId="38" fontId="13" fillId="0" borderId="15" xfId="1" applyFont="1" applyBorder="1" applyAlignment="1">
      <alignment horizontal="center"/>
    </xf>
    <xf numFmtId="38" fontId="13" fillId="0" borderId="19" xfId="1" applyFont="1" applyBorder="1" applyAlignment="1">
      <alignment horizontal="center"/>
    </xf>
    <xf numFmtId="38" fontId="13" fillId="0" borderId="40" xfId="1" applyFont="1" applyBorder="1" applyAlignment="1">
      <alignment horizontal="center" vertical="center"/>
    </xf>
    <xf numFmtId="38" fontId="13" fillId="0" borderId="47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29" xfId="1" applyFont="1" applyBorder="1" applyAlignment="1">
      <alignment horizontal="center" vertical="center"/>
    </xf>
    <xf numFmtId="38" fontId="13" fillId="0" borderId="48" xfId="1" applyFont="1" applyBorder="1" applyAlignment="1">
      <alignment horizontal="center"/>
    </xf>
    <xf numFmtId="38" fontId="13" fillId="0" borderId="42" xfId="1" applyFont="1" applyBorder="1" applyAlignment="1">
      <alignment horizontal="center"/>
    </xf>
    <xf numFmtId="38" fontId="13" fillId="0" borderId="0" xfId="1" applyFont="1" applyBorder="1" applyAlignment="1">
      <alignment horizontal="center" vertical="center"/>
    </xf>
    <xf numFmtId="38" fontId="13" fillId="0" borderId="48" xfId="1" applyFont="1" applyFill="1" applyBorder="1" applyAlignment="1">
      <alignment horizontal="center"/>
    </xf>
    <xf numFmtId="38" fontId="13" fillId="0" borderId="42" xfId="1" applyFont="1" applyFill="1" applyBorder="1" applyAlignment="1">
      <alignment horizontal="center"/>
    </xf>
    <xf numFmtId="38" fontId="13" fillId="0" borderId="16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38" fontId="13" fillId="0" borderId="21" xfId="1" applyFont="1" applyBorder="1" applyAlignment="1">
      <alignment horizontal="center" vertical="center"/>
    </xf>
    <xf numFmtId="38" fontId="13" fillId="0" borderId="26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/>
    </xf>
    <xf numFmtId="38" fontId="13" fillId="0" borderId="25" xfId="1" applyFont="1" applyFill="1" applyBorder="1" applyAlignment="1">
      <alignment horizontal="center"/>
    </xf>
    <xf numFmtId="38" fontId="13" fillId="0" borderId="26" xfId="1" applyFont="1" applyFill="1" applyBorder="1" applyAlignment="1">
      <alignment horizontal="center"/>
    </xf>
    <xf numFmtId="38" fontId="13" fillId="0" borderId="25" xfId="1" applyFont="1" applyBorder="1" applyAlignment="1">
      <alignment horizontal="center"/>
    </xf>
    <xf numFmtId="38" fontId="13" fillId="0" borderId="26" xfId="1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27700;&#36947;&#26009;&#37329;&#31309;&#31639;(R4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38283;&#38281;&#26643;&#25163;&#25968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表入力シート"/>
      <sheetName val="3給水栓数入力シート"/>
      <sheetName val="料金体系別水量別栓数構成比（数値リンク）"/>
      <sheetName val="決算料金体系別明細表（R3年度年間ABC表からコピー）"/>
      <sheetName val="R3その他項目入力シート"/>
      <sheetName val="R3年度予算（値のみコピー）"/>
      <sheetName val="R3年度決算見込（値のみコピー）"/>
      <sheetName val="R2決算 料金体系別料金内訳（値のみコピー）"/>
      <sheetName val="R2決算 業務量(値のみコピー)"/>
      <sheetName val="配水量・給水量入力シート"/>
      <sheetName val="参考資料（直接入力あり）"/>
      <sheetName val="★業務量"/>
      <sheetName val="比較"/>
      <sheetName val="前年度栓数・水量構成比"/>
      <sheetName val="予算用栓数・水量構成比"/>
      <sheetName val="計算書（通常12月） "/>
      <sheetName val="計算書（3月分）"/>
      <sheetName val="計算書（9月分）"/>
      <sheetName val="計算書（3月+9月）"/>
      <sheetName val="下半期見込計算書"/>
      <sheetName val="計算書前年度比較"/>
      <sheetName val="改定後計算書比較"/>
      <sheetName val="予算比較（入力あり）"/>
      <sheetName val="予算比較 (手入力あり！)"/>
      <sheetName val="料金体系別内訳"/>
      <sheetName val="水道料金計算書内訳"/>
      <sheetName val="積算・集計表（合計）"/>
      <sheetName val="積算・集計表 (超過)"/>
      <sheetName val="積算・集計表 (従量)"/>
      <sheetName val="積算・一般用"/>
      <sheetName val="積算・業務用"/>
      <sheetName val="積算・別荘用"/>
      <sheetName val="積算・寮・保養所用"/>
      <sheetName val="積算・公衆浴場用"/>
      <sheetName val="積算・官公署用"/>
      <sheetName val="積算・工事用"/>
      <sheetName val="計算書（福祉公園減免3040%含む）"/>
      <sheetName val="計算書（福祉公園減免除く・福祉公園減免30%のみ）"/>
      <sheetName val="計算書（改定前料金との比較）"/>
      <sheetName val="福祉減免"/>
      <sheetName val="公園減免"/>
      <sheetName val="31福祉減免入力シート"/>
      <sheetName val="30福祉減免・業務用前年度実績入力なし"/>
      <sheetName val="31公園減免入力シート"/>
      <sheetName val="福祉栓数実績構成比"/>
      <sheetName val="（いらない） 配水量・給水量等調べ"/>
    </sheetNames>
    <sheetDataSet>
      <sheetData sheetId="0">
        <row r="2">
          <cell r="F2">
            <v>1</v>
          </cell>
          <cell r="G2">
            <v>2</v>
          </cell>
        </row>
        <row r="3">
          <cell r="E3" t="str">
            <v>用途</v>
          </cell>
          <cell r="F3" t="str">
            <v>基本料金</v>
          </cell>
          <cell r="G3" t="str">
            <v>基本料金</v>
          </cell>
        </row>
        <row r="4">
          <cell r="E4" t="str">
            <v>一般用</v>
          </cell>
          <cell r="F4">
            <v>1070</v>
          </cell>
          <cell r="G4">
            <v>2140</v>
          </cell>
        </row>
        <row r="5">
          <cell r="E5" t="str">
            <v>業務用</v>
          </cell>
          <cell r="F5">
            <v>2140</v>
          </cell>
          <cell r="G5">
            <v>4280</v>
          </cell>
        </row>
        <row r="6">
          <cell r="E6" t="str">
            <v>別荘用</v>
          </cell>
          <cell r="F6">
            <v>5000</v>
          </cell>
          <cell r="G6">
            <v>10000</v>
          </cell>
        </row>
        <row r="7">
          <cell r="E7" t="str">
            <v>寮・保養所用</v>
          </cell>
          <cell r="F7">
            <v>22000</v>
          </cell>
          <cell r="G7">
            <v>44000</v>
          </cell>
        </row>
        <row r="8">
          <cell r="E8" t="str">
            <v>公衆浴場用</v>
          </cell>
          <cell r="F8">
            <v>940</v>
          </cell>
          <cell r="G8">
            <v>1880</v>
          </cell>
        </row>
        <row r="9">
          <cell r="E9" t="str">
            <v>官公署用</v>
          </cell>
          <cell r="F9">
            <v>3650</v>
          </cell>
          <cell r="G9">
            <v>7300</v>
          </cell>
        </row>
        <row r="10">
          <cell r="E10" t="str">
            <v>工事用</v>
          </cell>
          <cell r="F10">
            <v>5780</v>
          </cell>
          <cell r="G10">
            <v>11560</v>
          </cell>
        </row>
        <row r="19">
          <cell r="L19" t="str">
            <v>（数式用）</v>
          </cell>
          <cell r="M19" t="str">
            <v>一般用</v>
          </cell>
          <cell r="N19" t="str">
            <v>公衆浴場用</v>
          </cell>
          <cell r="O19" t="str">
            <v>官公署用</v>
          </cell>
          <cell r="P19" t="str">
            <v>工事用</v>
          </cell>
          <cell r="Q19" t="str">
            <v>業務用</v>
          </cell>
          <cell r="R19" t="str">
            <v>別荘用</v>
          </cell>
          <cell r="S19" t="str">
            <v>寮・保養所用</v>
          </cell>
        </row>
        <row r="20">
          <cell r="L20">
            <v>10</v>
          </cell>
          <cell r="M20">
            <v>176</v>
          </cell>
          <cell r="N20">
            <v>145</v>
          </cell>
          <cell r="O20">
            <v>365</v>
          </cell>
          <cell r="P20">
            <v>578</v>
          </cell>
          <cell r="Q20">
            <v>176</v>
          </cell>
          <cell r="R20">
            <v>176</v>
          </cell>
          <cell r="S20">
            <v>176</v>
          </cell>
        </row>
        <row r="21">
          <cell r="L21">
            <v>20</v>
          </cell>
          <cell r="M21">
            <v>201</v>
          </cell>
          <cell r="N21">
            <v>145</v>
          </cell>
          <cell r="O21">
            <v>365</v>
          </cell>
          <cell r="P21">
            <v>578</v>
          </cell>
          <cell r="Q21">
            <v>201</v>
          </cell>
          <cell r="R21">
            <v>201</v>
          </cell>
          <cell r="S21">
            <v>201</v>
          </cell>
        </row>
        <row r="22">
          <cell r="L22">
            <v>30</v>
          </cell>
          <cell r="M22">
            <v>233</v>
          </cell>
          <cell r="N22">
            <v>145</v>
          </cell>
          <cell r="O22">
            <v>365</v>
          </cell>
          <cell r="P22">
            <v>578</v>
          </cell>
          <cell r="Q22">
            <v>233</v>
          </cell>
          <cell r="R22">
            <v>233</v>
          </cell>
          <cell r="S22">
            <v>233</v>
          </cell>
        </row>
        <row r="23">
          <cell r="L23">
            <v>40</v>
          </cell>
          <cell r="M23">
            <v>251</v>
          </cell>
          <cell r="N23">
            <v>145</v>
          </cell>
          <cell r="O23">
            <v>365</v>
          </cell>
          <cell r="P23">
            <v>578</v>
          </cell>
          <cell r="Q23">
            <v>251</v>
          </cell>
          <cell r="R23">
            <v>251</v>
          </cell>
          <cell r="S23">
            <v>251</v>
          </cell>
        </row>
        <row r="24">
          <cell r="L24">
            <v>50</v>
          </cell>
          <cell r="M24">
            <v>270</v>
          </cell>
          <cell r="N24">
            <v>145</v>
          </cell>
          <cell r="O24">
            <v>365</v>
          </cell>
          <cell r="P24">
            <v>578</v>
          </cell>
          <cell r="Q24">
            <v>270</v>
          </cell>
          <cell r="R24">
            <v>270</v>
          </cell>
          <cell r="S24">
            <v>270</v>
          </cell>
        </row>
        <row r="25">
          <cell r="L25">
            <v>100</v>
          </cell>
          <cell r="M25">
            <v>289</v>
          </cell>
          <cell r="N25">
            <v>145</v>
          </cell>
          <cell r="O25">
            <v>365</v>
          </cell>
          <cell r="P25">
            <v>578</v>
          </cell>
          <cell r="Q25">
            <v>289</v>
          </cell>
          <cell r="R25">
            <v>289</v>
          </cell>
          <cell r="S25">
            <v>289</v>
          </cell>
        </row>
        <row r="26">
          <cell r="L26">
            <v>200</v>
          </cell>
          <cell r="M26">
            <v>308</v>
          </cell>
          <cell r="N26">
            <v>145</v>
          </cell>
          <cell r="O26">
            <v>365</v>
          </cell>
          <cell r="P26">
            <v>578</v>
          </cell>
          <cell r="Q26">
            <v>308</v>
          </cell>
          <cell r="R26">
            <v>308</v>
          </cell>
          <cell r="S26">
            <v>308</v>
          </cell>
        </row>
        <row r="27">
          <cell r="L27">
            <v>300</v>
          </cell>
          <cell r="M27">
            <v>327</v>
          </cell>
          <cell r="N27">
            <v>145</v>
          </cell>
          <cell r="O27">
            <v>365</v>
          </cell>
          <cell r="P27">
            <v>578</v>
          </cell>
          <cell r="Q27">
            <v>327</v>
          </cell>
          <cell r="R27">
            <v>327</v>
          </cell>
          <cell r="S27">
            <v>327</v>
          </cell>
        </row>
        <row r="28">
          <cell r="L28">
            <v>500</v>
          </cell>
          <cell r="M28">
            <v>346</v>
          </cell>
          <cell r="N28">
            <v>145</v>
          </cell>
          <cell r="O28">
            <v>365</v>
          </cell>
          <cell r="P28">
            <v>578</v>
          </cell>
          <cell r="Q28">
            <v>346</v>
          </cell>
          <cell r="R28">
            <v>346</v>
          </cell>
          <cell r="S28">
            <v>346</v>
          </cell>
        </row>
        <row r="29">
          <cell r="L29">
            <v>1000</v>
          </cell>
          <cell r="M29">
            <v>365</v>
          </cell>
          <cell r="N29">
            <v>145</v>
          </cell>
          <cell r="O29">
            <v>365</v>
          </cell>
          <cell r="P29">
            <v>578</v>
          </cell>
          <cell r="Q29">
            <v>365</v>
          </cell>
          <cell r="R29">
            <v>365</v>
          </cell>
          <cell r="S29">
            <v>365</v>
          </cell>
        </row>
        <row r="30">
          <cell r="L30">
            <v>1001</v>
          </cell>
          <cell r="M30">
            <v>365</v>
          </cell>
          <cell r="N30">
            <v>145</v>
          </cell>
          <cell r="O30">
            <v>365</v>
          </cell>
          <cell r="P30">
            <v>578</v>
          </cell>
          <cell r="Q30">
            <v>365</v>
          </cell>
          <cell r="R30">
            <v>365</v>
          </cell>
          <cell r="S30">
            <v>365</v>
          </cell>
        </row>
      </sheetData>
      <sheetData sheetId="1" refreshError="1"/>
      <sheetData sheetId="2" refreshError="1"/>
      <sheetData sheetId="3" refreshError="1"/>
      <sheetData sheetId="4">
        <row r="1">
          <cell r="M1">
            <v>44652</v>
          </cell>
        </row>
        <row r="2">
          <cell r="M2">
            <v>44287</v>
          </cell>
        </row>
        <row r="3">
          <cell r="M3">
            <v>43922</v>
          </cell>
        </row>
        <row r="4">
          <cell r="M4">
            <v>43556</v>
          </cell>
        </row>
        <row r="5">
          <cell r="M5">
            <v>43191</v>
          </cell>
        </row>
        <row r="6">
          <cell r="B6">
            <v>0</v>
          </cell>
          <cell r="M6">
            <v>42826</v>
          </cell>
        </row>
        <row r="8">
          <cell r="B8">
            <v>101</v>
          </cell>
        </row>
        <row r="20">
          <cell r="M20">
            <v>44652</v>
          </cell>
        </row>
        <row r="21">
          <cell r="M21">
            <v>44682</v>
          </cell>
        </row>
        <row r="22">
          <cell r="M22">
            <v>44713</v>
          </cell>
        </row>
        <row r="23">
          <cell r="M23">
            <v>44743</v>
          </cell>
        </row>
        <row r="24">
          <cell r="M24">
            <v>44774</v>
          </cell>
        </row>
        <row r="25">
          <cell r="M25">
            <v>44805</v>
          </cell>
        </row>
        <row r="26">
          <cell r="M26">
            <v>44835</v>
          </cell>
        </row>
        <row r="27">
          <cell r="M27">
            <v>44866</v>
          </cell>
        </row>
        <row r="28">
          <cell r="M28">
            <v>44896</v>
          </cell>
        </row>
        <row r="29">
          <cell r="M29">
            <v>44927</v>
          </cell>
        </row>
        <row r="30">
          <cell r="M30">
            <v>44958</v>
          </cell>
        </row>
        <row r="31">
          <cell r="M31">
            <v>44986</v>
          </cell>
        </row>
        <row r="61">
          <cell r="B61">
            <v>0.1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9">
          <cell r="Q29" t="str">
            <v>【上半期】</v>
          </cell>
          <cell r="R29" t="str">
            <v>配水量</v>
          </cell>
          <cell r="S29" t="str">
            <v>給水量</v>
          </cell>
          <cell r="T29" t="str">
            <v>調定金額</v>
          </cell>
          <cell r="V29" t="str">
            <v>【下半期見込】</v>
          </cell>
          <cell r="W29" t="str">
            <v>配水量</v>
          </cell>
          <cell r="X29" t="str">
            <v>給水量</v>
          </cell>
          <cell r="Z29" t="str">
            <v>【下半期実績】</v>
          </cell>
          <cell r="AA29" t="str">
            <v>配水量</v>
          </cell>
          <cell r="AB29" t="str">
            <v>給水量</v>
          </cell>
          <cell r="AC29" t="str">
            <v>調定金額</v>
          </cell>
          <cell r="AE29" t="str">
            <v>【年度実績計】</v>
          </cell>
          <cell r="AF29" t="str">
            <v>配水量</v>
          </cell>
          <cell r="AG29" t="str">
            <v>給水量</v>
          </cell>
          <cell r="AH29" t="str">
            <v>調定金額</v>
          </cell>
          <cell r="AJ29" t="str">
            <v>【福祉減免分】</v>
          </cell>
          <cell r="AK29" t="str">
            <v>減免水量</v>
          </cell>
          <cell r="AM29" t="str">
            <v>販売価格</v>
          </cell>
          <cell r="AN29" t="str">
            <v>生産原価</v>
          </cell>
        </row>
        <row r="30">
          <cell r="Q30">
            <v>35886</v>
          </cell>
          <cell r="V30">
            <v>35886</v>
          </cell>
          <cell r="Z30">
            <v>35886</v>
          </cell>
          <cell r="AE30">
            <v>35886</v>
          </cell>
          <cell r="AF30">
            <v>0</v>
          </cell>
          <cell r="AG30">
            <v>0</v>
          </cell>
          <cell r="AH30">
            <v>0</v>
          </cell>
          <cell r="AJ30">
            <v>35886</v>
          </cell>
        </row>
        <row r="31">
          <cell r="Q31">
            <v>36251</v>
          </cell>
          <cell r="V31">
            <v>36251</v>
          </cell>
          <cell r="Z31">
            <v>36251</v>
          </cell>
          <cell r="AE31">
            <v>36251</v>
          </cell>
          <cell r="AF31">
            <v>8475730</v>
          </cell>
          <cell r="AG31">
            <v>7266487</v>
          </cell>
          <cell r="AH31">
            <v>0</v>
          </cell>
          <cell r="AJ31">
            <v>36251</v>
          </cell>
          <cell r="AM31">
            <v>169.8</v>
          </cell>
          <cell r="AN31">
            <v>174.55</v>
          </cell>
        </row>
        <row r="32">
          <cell r="Q32">
            <v>36617</v>
          </cell>
          <cell r="V32">
            <v>36617</v>
          </cell>
          <cell r="Z32">
            <v>36617</v>
          </cell>
          <cell r="AE32">
            <v>36617</v>
          </cell>
          <cell r="AF32">
            <v>8208660</v>
          </cell>
          <cell r="AG32">
            <v>7103121</v>
          </cell>
          <cell r="AH32">
            <v>0</v>
          </cell>
          <cell r="AJ32">
            <v>36617</v>
          </cell>
          <cell r="AM32">
            <v>170.11</v>
          </cell>
          <cell r="AN32">
            <v>174.85</v>
          </cell>
        </row>
        <row r="33">
          <cell r="Q33">
            <v>36982</v>
          </cell>
          <cell r="V33">
            <v>36982</v>
          </cell>
          <cell r="Z33">
            <v>36982</v>
          </cell>
          <cell r="AE33">
            <v>36982</v>
          </cell>
          <cell r="AF33">
            <v>8095250</v>
          </cell>
          <cell r="AG33">
            <v>7030403</v>
          </cell>
          <cell r="AH33">
            <v>0</v>
          </cell>
          <cell r="AJ33">
            <v>36982</v>
          </cell>
          <cell r="AM33">
            <v>169.82</v>
          </cell>
          <cell r="AN33">
            <v>179.03</v>
          </cell>
        </row>
        <row r="34">
          <cell r="Q34">
            <v>37347</v>
          </cell>
          <cell r="V34">
            <v>37347</v>
          </cell>
          <cell r="Z34">
            <v>37347</v>
          </cell>
          <cell r="AE34">
            <v>37347</v>
          </cell>
          <cell r="AF34">
            <v>7860360</v>
          </cell>
          <cell r="AG34">
            <v>6873112</v>
          </cell>
          <cell r="AH34">
            <v>0</v>
          </cell>
          <cell r="AJ34">
            <v>37347</v>
          </cell>
          <cell r="AM34">
            <v>201.04</v>
          </cell>
          <cell r="AN34">
            <v>180.72</v>
          </cell>
        </row>
        <row r="35">
          <cell r="Q35">
            <v>37712</v>
          </cell>
          <cell r="R35">
            <v>3855710</v>
          </cell>
          <cell r="S35">
            <v>3281449</v>
          </cell>
          <cell r="T35">
            <v>697987866</v>
          </cell>
          <cell r="V35">
            <v>37712</v>
          </cell>
          <cell r="Z35">
            <v>37712</v>
          </cell>
          <cell r="AA35">
            <v>3778990</v>
          </cell>
          <cell r="AB35">
            <v>3291661</v>
          </cell>
          <cell r="AC35">
            <v>701129525</v>
          </cell>
          <cell r="AE35">
            <v>37712</v>
          </cell>
          <cell r="AF35">
            <v>7634700</v>
          </cell>
          <cell r="AG35">
            <v>6573110</v>
          </cell>
          <cell r="AH35">
            <v>1399117391</v>
          </cell>
          <cell r="AJ35">
            <v>37712</v>
          </cell>
          <cell r="AM35">
            <v>211.29</v>
          </cell>
          <cell r="AN35">
            <v>208.95</v>
          </cell>
        </row>
        <row r="36">
          <cell r="Q36">
            <v>38078</v>
          </cell>
          <cell r="R36">
            <v>3872250</v>
          </cell>
          <cell r="S36">
            <v>3342296</v>
          </cell>
          <cell r="T36">
            <v>716341303</v>
          </cell>
          <cell r="V36">
            <v>38078</v>
          </cell>
          <cell r="Z36">
            <v>38078</v>
          </cell>
          <cell r="AA36">
            <v>3744550</v>
          </cell>
          <cell r="AB36">
            <v>3210688</v>
          </cell>
          <cell r="AC36">
            <v>680636969</v>
          </cell>
          <cell r="AE36">
            <v>38078</v>
          </cell>
          <cell r="AF36">
            <v>7616800</v>
          </cell>
          <cell r="AG36">
            <v>6552984</v>
          </cell>
          <cell r="AH36">
            <v>1396978272</v>
          </cell>
          <cell r="AJ36">
            <v>38078</v>
          </cell>
          <cell r="AK36">
            <v>114569</v>
          </cell>
          <cell r="AM36">
            <v>213.47</v>
          </cell>
          <cell r="AN36">
            <v>214.23</v>
          </cell>
        </row>
        <row r="37">
          <cell r="Q37">
            <v>38443</v>
          </cell>
          <cell r="R37">
            <v>3819180</v>
          </cell>
          <cell r="S37">
            <v>3266543</v>
          </cell>
          <cell r="T37">
            <v>695392819</v>
          </cell>
          <cell r="V37">
            <v>38443</v>
          </cell>
          <cell r="Z37">
            <v>38443</v>
          </cell>
          <cell r="AA37">
            <v>3853820</v>
          </cell>
          <cell r="AB37">
            <v>3205112</v>
          </cell>
          <cell r="AC37">
            <v>680938699</v>
          </cell>
          <cell r="AE37">
            <v>38443</v>
          </cell>
          <cell r="AF37">
            <v>7673000</v>
          </cell>
          <cell r="AG37">
            <v>6471655</v>
          </cell>
          <cell r="AH37">
            <v>1376331518</v>
          </cell>
          <cell r="AJ37">
            <v>38443</v>
          </cell>
          <cell r="AK37">
            <v>120647</v>
          </cell>
          <cell r="AM37">
            <v>208.92</v>
          </cell>
          <cell r="AN37">
            <v>223.74</v>
          </cell>
        </row>
        <row r="38">
          <cell r="Q38">
            <v>38808</v>
          </cell>
          <cell r="R38">
            <v>3842552</v>
          </cell>
          <cell r="S38">
            <v>3201345</v>
          </cell>
          <cell r="T38">
            <v>678866593</v>
          </cell>
          <cell r="V38">
            <v>38808</v>
          </cell>
          <cell r="Z38">
            <v>38808</v>
          </cell>
          <cell r="AA38">
            <v>3712209</v>
          </cell>
          <cell r="AB38">
            <v>3162740</v>
          </cell>
          <cell r="AC38">
            <v>667153198</v>
          </cell>
          <cell r="AE38">
            <v>38808</v>
          </cell>
          <cell r="AF38">
            <v>7554761</v>
          </cell>
          <cell r="AG38">
            <v>6364085</v>
          </cell>
          <cell r="AH38">
            <v>1346019791</v>
          </cell>
          <cell r="AJ38">
            <v>38808</v>
          </cell>
          <cell r="AK38">
            <v>126372</v>
          </cell>
          <cell r="AM38">
            <v>211.5</v>
          </cell>
          <cell r="AN38">
            <v>215.94</v>
          </cell>
        </row>
        <row r="39">
          <cell r="Q39">
            <v>39173</v>
          </cell>
          <cell r="R39">
            <v>3684831</v>
          </cell>
          <cell r="S39">
            <v>3142401</v>
          </cell>
          <cell r="T39">
            <v>660683051</v>
          </cell>
          <cell r="V39">
            <v>39173</v>
          </cell>
          <cell r="Z39">
            <v>39173</v>
          </cell>
          <cell r="AA39">
            <v>3568765</v>
          </cell>
          <cell r="AB39">
            <v>3114866</v>
          </cell>
          <cell r="AC39">
            <v>651439934</v>
          </cell>
          <cell r="AE39">
            <v>39173</v>
          </cell>
          <cell r="AF39">
            <v>7253596</v>
          </cell>
          <cell r="AG39">
            <v>6257267</v>
          </cell>
          <cell r="AH39">
            <v>1312122985</v>
          </cell>
          <cell r="AJ39">
            <v>39173</v>
          </cell>
          <cell r="AK39">
            <v>127853</v>
          </cell>
          <cell r="AM39">
            <v>209.7</v>
          </cell>
          <cell r="AN39">
            <v>211.87</v>
          </cell>
        </row>
        <row r="40">
          <cell r="Q40">
            <v>39539</v>
          </cell>
          <cell r="R40">
            <v>3554764</v>
          </cell>
          <cell r="S40">
            <v>3119442</v>
          </cell>
          <cell r="T40">
            <v>651827698</v>
          </cell>
          <cell r="V40">
            <v>39539</v>
          </cell>
          <cell r="W40">
            <v>0</v>
          </cell>
          <cell r="X40">
            <v>0</v>
          </cell>
          <cell r="Z40">
            <v>39539</v>
          </cell>
          <cell r="AA40">
            <v>3481107</v>
          </cell>
          <cell r="AB40">
            <v>3044280</v>
          </cell>
          <cell r="AC40">
            <v>631367315</v>
          </cell>
          <cell r="AE40">
            <v>39539</v>
          </cell>
          <cell r="AF40">
            <v>7035871</v>
          </cell>
          <cell r="AG40">
            <v>6163722</v>
          </cell>
          <cell r="AH40">
            <v>1283195013</v>
          </cell>
          <cell r="AJ40">
            <v>39539</v>
          </cell>
          <cell r="AK40">
            <v>94528</v>
          </cell>
          <cell r="AM40">
            <v>208.19</v>
          </cell>
          <cell r="AN40">
            <v>209.7</v>
          </cell>
        </row>
        <row r="41">
          <cell r="Q41">
            <v>39904</v>
          </cell>
          <cell r="R41">
            <v>3506362</v>
          </cell>
          <cell r="S41">
            <v>3065987</v>
          </cell>
          <cell r="T41">
            <v>638652437</v>
          </cell>
          <cell r="V41">
            <v>39904</v>
          </cell>
          <cell r="W41">
            <v>3429364</v>
          </cell>
          <cell r="X41">
            <v>3001678</v>
          </cell>
          <cell r="Z41">
            <v>39904</v>
          </cell>
          <cell r="AA41">
            <v>3461122</v>
          </cell>
          <cell r="AB41">
            <v>3041152</v>
          </cell>
          <cell r="AC41">
            <v>628225902</v>
          </cell>
          <cell r="AE41">
            <v>39904</v>
          </cell>
          <cell r="AF41">
            <v>6967484</v>
          </cell>
          <cell r="AG41">
            <v>6107139</v>
          </cell>
          <cell r="AH41">
            <v>1266878339</v>
          </cell>
          <cell r="AJ41">
            <v>39904</v>
          </cell>
          <cell r="AK41">
            <v>92371</v>
          </cell>
          <cell r="AM41">
            <v>207.44</v>
          </cell>
          <cell r="AN41">
            <v>207.76</v>
          </cell>
        </row>
        <row r="42">
          <cell r="Q42">
            <v>40269</v>
          </cell>
          <cell r="R42">
            <v>3416813</v>
          </cell>
          <cell r="S42">
            <v>3032984</v>
          </cell>
          <cell r="T42">
            <v>627198562</v>
          </cell>
          <cell r="V42">
            <v>40269</v>
          </cell>
          <cell r="W42">
            <v>3355458</v>
          </cell>
          <cell r="X42">
            <v>2988670</v>
          </cell>
          <cell r="Z42">
            <v>40269</v>
          </cell>
          <cell r="AA42">
            <v>3426031</v>
          </cell>
          <cell r="AB42">
            <v>2995802</v>
          </cell>
          <cell r="AC42">
            <v>617928989</v>
          </cell>
          <cell r="AE42">
            <v>40269</v>
          </cell>
          <cell r="AF42">
            <v>6842844</v>
          </cell>
          <cell r="AG42">
            <v>6028786</v>
          </cell>
          <cell r="AH42">
            <v>1245127551</v>
          </cell>
          <cell r="AJ42">
            <v>40269</v>
          </cell>
          <cell r="AK42">
            <v>99898</v>
          </cell>
          <cell r="AM42">
            <v>206.53</v>
          </cell>
          <cell r="AN42">
            <v>240.59</v>
          </cell>
        </row>
        <row r="43">
          <cell r="Q43">
            <v>40634</v>
          </cell>
          <cell r="R43">
            <v>3437736</v>
          </cell>
          <cell r="S43">
            <v>2891181</v>
          </cell>
          <cell r="T43">
            <v>590304802</v>
          </cell>
          <cell r="V43">
            <v>40634</v>
          </cell>
          <cell r="W43">
            <v>3369943</v>
          </cell>
          <cell r="X43">
            <v>2853645</v>
          </cell>
          <cell r="Z43">
            <v>40634</v>
          </cell>
          <cell r="AA43">
            <v>3424407</v>
          </cell>
          <cell r="AB43">
            <v>2879522</v>
          </cell>
          <cell r="AC43">
            <v>589544165</v>
          </cell>
          <cell r="AE43">
            <v>40634</v>
          </cell>
          <cell r="AF43">
            <v>6862143</v>
          </cell>
          <cell r="AG43">
            <v>5770703</v>
          </cell>
          <cell r="AH43">
            <v>1179848967</v>
          </cell>
          <cell r="AJ43">
            <v>40634</v>
          </cell>
          <cell r="AK43">
            <v>103804</v>
          </cell>
          <cell r="AM43">
            <v>204.45</v>
          </cell>
          <cell r="AN43">
            <v>239.7</v>
          </cell>
        </row>
        <row r="44">
          <cell r="Q44">
            <v>41000</v>
          </cell>
          <cell r="R44">
            <v>3355731</v>
          </cell>
          <cell r="S44">
            <v>2864607</v>
          </cell>
          <cell r="T44">
            <v>582953322</v>
          </cell>
          <cell r="V44">
            <v>41000</v>
          </cell>
          <cell r="W44">
            <v>3310487</v>
          </cell>
          <cell r="X44">
            <v>2830221</v>
          </cell>
          <cell r="Z44">
            <v>41000</v>
          </cell>
          <cell r="AA44">
            <v>3362583</v>
          </cell>
          <cell r="AB44">
            <v>2802026</v>
          </cell>
          <cell r="AC44">
            <v>568612967</v>
          </cell>
          <cell r="AE44">
            <v>41000</v>
          </cell>
          <cell r="AF44">
            <v>6718314</v>
          </cell>
          <cell r="AG44">
            <v>5666633</v>
          </cell>
          <cell r="AH44">
            <v>1151566289</v>
          </cell>
          <cell r="AJ44">
            <v>41000</v>
          </cell>
          <cell r="AK44">
            <v>75113</v>
          </cell>
          <cell r="AM44">
            <v>203.22</v>
          </cell>
          <cell r="AN44">
            <v>244.11</v>
          </cell>
        </row>
        <row r="45">
          <cell r="Q45">
            <v>41365</v>
          </cell>
          <cell r="R45">
            <v>3230454</v>
          </cell>
          <cell r="S45">
            <v>2808324</v>
          </cell>
          <cell r="T45">
            <v>569567787</v>
          </cell>
          <cell r="V45">
            <v>41365</v>
          </cell>
          <cell r="W45">
            <v>3209060</v>
          </cell>
          <cell r="X45">
            <v>2747136</v>
          </cell>
          <cell r="Z45">
            <v>41365</v>
          </cell>
          <cell r="AA45">
            <v>3284834</v>
          </cell>
          <cell r="AB45">
            <v>2767814</v>
          </cell>
          <cell r="AC45">
            <v>561804874</v>
          </cell>
          <cell r="AE45">
            <v>41365</v>
          </cell>
          <cell r="AF45">
            <v>6515288</v>
          </cell>
          <cell r="AG45">
            <v>5576138</v>
          </cell>
          <cell r="AH45">
            <v>1131372661</v>
          </cell>
          <cell r="AJ45">
            <v>41365</v>
          </cell>
          <cell r="AK45">
            <v>68910</v>
          </cell>
          <cell r="AM45">
            <v>202.9</v>
          </cell>
          <cell r="AN45">
            <v>246.29</v>
          </cell>
        </row>
        <row r="46">
          <cell r="Q46">
            <v>41730</v>
          </cell>
          <cell r="R46">
            <v>3184873</v>
          </cell>
          <cell r="S46">
            <v>2739066</v>
          </cell>
          <cell r="T46">
            <v>555653289</v>
          </cell>
          <cell r="V46">
            <v>41730</v>
          </cell>
          <cell r="W46">
            <v>3187268</v>
          </cell>
          <cell r="X46">
            <v>2699493</v>
          </cell>
          <cell r="Z46">
            <v>41730</v>
          </cell>
          <cell r="AA46">
            <v>3265404</v>
          </cell>
          <cell r="AB46">
            <v>2687428</v>
          </cell>
          <cell r="AC46">
            <v>545148096</v>
          </cell>
          <cell r="AE46">
            <v>41730</v>
          </cell>
          <cell r="AF46">
            <v>6450277</v>
          </cell>
          <cell r="AG46">
            <v>5426494</v>
          </cell>
          <cell r="AH46">
            <v>1100801385</v>
          </cell>
          <cell r="AJ46">
            <v>41730</v>
          </cell>
          <cell r="AK46">
            <v>68321</v>
          </cell>
          <cell r="AM46">
            <v>202.86</v>
          </cell>
          <cell r="AN46">
            <v>250.2</v>
          </cell>
        </row>
        <row r="47">
          <cell r="Q47">
            <v>42095</v>
          </cell>
          <cell r="R47">
            <v>3106440</v>
          </cell>
          <cell r="S47">
            <v>2678814</v>
          </cell>
          <cell r="T47">
            <v>539928248</v>
          </cell>
          <cell r="V47">
            <v>42095</v>
          </cell>
          <cell r="W47">
            <v>3132046</v>
          </cell>
          <cell r="X47">
            <v>2611502</v>
          </cell>
          <cell r="Z47">
            <v>42095</v>
          </cell>
          <cell r="AA47">
            <v>3159823</v>
          </cell>
          <cell r="AB47">
            <v>2652588</v>
          </cell>
          <cell r="AC47">
            <v>534032900</v>
          </cell>
          <cell r="AE47">
            <v>42095</v>
          </cell>
          <cell r="AF47">
            <v>6266263</v>
          </cell>
          <cell r="AG47">
            <v>5331402</v>
          </cell>
          <cell r="AH47">
            <v>1073961148</v>
          </cell>
          <cell r="AJ47">
            <v>42095</v>
          </cell>
          <cell r="AK47">
            <v>66583</v>
          </cell>
          <cell r="AM47">
            <v>201.44</v>
          </cell>
          <cell r="AN47">
            <v>255.92</v>
          </cell>
        </row>
        <row r="48">
          <cell r="Q48">
            <v>42461</v>
          </cell>
          <cell r="R48">
            <v>3038310</v>
          </cell>
          <cell r="S48">
            <v>2631509</v>
          </cell>
          <cell r="T48">
            <v>527966487</v>
          </cell>
          <cell r="V48">
            <v>42461</v>
          </cell>
          <cell r="W48">
            <v>3072079</v>
          </cell>
          <cell r="X48">
            <v>2605839</v>
          </cell>
          <cell r="Z48">
            <v>42461</v>
          </cell>
          <cell r="AA48">
            <v>3096949</v>
          </cell>
          <cell r="AB48">
            <v>2616047</v>
          </cell>
          <cell r="AC48">
            <v>526978199</v>
          </cell>
          <cell r="AE48">
            <v>42461</v>
          </cell>
          <cell r="AF48">
            <v>6135259</v>
          </cell>
          <cell r="AG48">
            <v>5247556</v>
          </cell>
          <cell r="AH48">
            <v>1054944686</v>
          </cell>
          <cell r="AJ48">
            <v>42461</v>
          </cell>
          <cell r="AK48">
            <v>66210</v>
          </cell>
          <cell r="AM48">
            <v>201.04</v>
          </cell>
          <cell r="AN48">
            <v>237.39</v>
          </cell>
        </row>
        <row r="49">
          <cell r="Q49">
            <v>42826</v>
          </cell>
          <cell r="R49">
            <v>3045447</v>
          </cell>
          <cell r="S49">
            <v>2624926</v>
          </cell>
          <cell r="T49">
            <v>530538571</v>
          </cell>
          <cell r="V49">
            <v>42826</v>
          </cell>
          <cell r="W49">
            <v>3093889</v>
          </cell>
          <cell r="X49">
            <v>2609525</v>
          </cell>
          <cell r="Z49">
            <v>42826</v>
          </cell>
          <cell r="AA49">
            <v>3131967</v>
          </cell>
          <cell r="AB49">
            <v>2588185</v>
          </cell>
          <cell r="AC49">
            <v>524213543</v>
          </cell>
          <cell r="AE49">
            <v>42826</v>
          </cell>
          <cell r="AF49">
            <v>6177414</v>
          </cell>
          <cell r="AG49">
            <v>5213111</v>
          </cell>
          <cell r="AH49">
            <v>1054752114</v>
          </cell>
          <cell r="AJ49">
            <v>42826</v>
          </cell>
          <cell r="AK49">
            <v>61808</v>
          </cell>
          <cell r="AM49">
            <v>202.32</v>
          </cell>
          <cell r="AN49">
            <v>237.16</v>
          </cell>
        </row>
        <row r="50">
          <cell r="Q50">
            <v>43191</v>
          </cell>
          <cell r="R50">
            <v>2961085</v>
          </cell>
          <cell r="S50">
            <v>2586311</v>
          </cell>
          <cell r="T50">
            <v>522748713</v>
          </cell>
          <cell r="V50">
            <v>43191</v>
          </cell>
          <cell r="W50">
            <v>3045212</v>
          </cell>
          <cell r="X50">
            <v>2553519</v>
          </cell>
          <cell r="Z50">
            <v>43191</v>
          </cell>
          <cell r="AA50">
            <v>3072487</v>
          </cell>
          <cell r="AB50">
            <v>2540789</v>
          </cell>
          <cell r="AC50">
            <v>514972763</v>
          </cell>
          <cell r="AE50">
            <v>43191</v>
          </cell>
          <cell r="AF50">
            <v>6033572</v>
          </cell>
          <cell r="AG50">
            <v>5127100</v>
          </cell>
          <cell r="AH50">
            <v>1037721476</v>
          </cell>
          <cell r="AJ50">
            <v>43191</v>
          </cell>
          <cell r="AK50">
            <v>62651</v>
          </cell>
          <cell r="AM50">
            <v>202.4</v>
          </cell>
          <cell r="AN50">
            <v>237.92</v>
          </cell>
        </row>
        <row r="51">
          <cell r="Q51">
            <v>43556</v>
          </cell>
          <cell r="R51">
            <v>2984565</v>
          </cell>
          <cell r="S51">
            <v>2529819</v>
          </cell>
          <cell r="T51">
            <v>511781883</v>
          </cell>
          <cell r="V51">
            <v>43556</v>
          </cell>
          <cell r="W51">
            <v>2916435</v>
          </cell>
          <cell r="X51">
            <v>2487479</v>
          </cell>
          <cell r="Z51">
            <v>43556</v>
          </cell>
          <cell r="AA51">
            <v>3028239</v>
          </cell>
          <cell r="AB51">
            <v>2569551</v>
          </cell>
          <cell r="AC51">
            <v>521590750</v>
          </cell>
          <cell r="AE51">
            <v>43556</v>
          </cell>
          <cell r="AF51">
            <v>6012804</v>
          </cell>
          <cell r="AG51">
            <v>5099370</v>
          </cell>
          <cell r="AH51">
            <v>1033372633</v>
          </cell>
          <cell r="AJ51">
            <v>43556</v>
          </cell>
          <cell r="AK51">
            <v>20586</v>
          </cell>
          <cell r="AM51">
            <v>202.65</v>
          </cell>
          <cell r="AN51">
            <v>227.88</v>
          </cell>
        </row>
        <row r="52">
          <cell r="Q52">
            <v>43922</v>
          </cell>
          <cell r="R52">
            <v>2961489</v>
          </cell>
          <cell r="S52">
            <v>2517792</v>
          </cell>
          <cell r="T52">
            <v>495561203</v>
          </cell>
          <cell r="V52">
            <v>43922</v>
          </cell>
          <cell r="W52">
            <v>2939511</v>
          </cell>
          <cell r="X52">
            <v>2499506</v>
          </cell>
          <cell r="Z52">
            <v>43922</v>
          </cell>
          <cell r="AA52">
            <v>3051315</v>
          </cell>
          <cell r="AB52">
            <v>2547681</v>
          </cell>
          <cell r="AC52">
            <v>508250935</v>
          </cell>
          <cell r="AE52">
            <v>43922</v>
          </cell>
          <cell r="AF52">
            <v>6012804</v>
          </cell>
          <cell r="AG52">
            <v>5065473</v>
          </cell>
          <cell r="AH52">
            <v>1003812138</v>
          </cell>
          <cell r="AJ52">
            <v>43922</v>
          </cell>
          <cell r="AK52">
            <v>0</v>
          </cell>
          <cell r="AM52">
            <v>198.17</v>
          </cell>
          <cell r="AN52">
            <v>230.44</v>
          </cell>
        </row>
        <row r="53">
          <cell r="Q53">
            <v>44287</v>
          </cell>
          <cell r="R53">
            <v>2917353</v>
          </cell>
          <cell r="S53">
            <v>2510376</v>
          </cell>
          <cell r="T53">
            <v>498504287</v>
          </cell>
          <cell r="V53">
            <v>44287</v>
          </cell>
          <cell r="W53">
            <v>2982894</v>
          </cell>
          <cell r="X53">
            <v>2504796</v>
          </cell>
          <cell r="Z53">
            <v>44287</v>
          </cell>
          <cell r="AA53">
            <v>2982894</v>
          </cell>
          <cell r="AB53">
            <v>2504796</v>
          </cell>
          <cell r="AC53">
            <v>0</v>
          </cell>
          <cell r="AE53">
            <v>44287</v>
          </cell>
          <cell r="AF53">
            <v>5900247</v>
          </cell>
          <cell r="AG53">
            <v>5015172</v>
          </cell>
          <cell r="AH53">
            <v>498504287</v>
          </cell>
          <cell r="AJ53">
            <v>44287</v>
          </cell>
          <cell r="AK53">
            <v>0</v>
          </cell>
        </row>
      </sheetData>
      <sheetData sheetId="10" refreshError="1"/>
      <sheetData sheetId="11">
        <row r="9">
          <cell r="E9">
            <v>265455</v>
          </cell>
        </row>
        <row r="11">
          <cell r="B11">
            <v>5812000</v>
          </cell>
        </row>
        <row r="13">
          <cell r="B13">
            <v>4952035</v>
          </cell>
        </row>
        <row r="14">
          <cell r="B14">
            <v>2031182.0234999999</v>
          </cell>
        </row>
        <row r="15">
          <cell r="B15">
            <v>2833636.3066217098</v>
          </cell>
        </row>
        <row r="16">
          <cell r="B16">
            <v>87216.669878290035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81">
          <cell r="E81">
            <v>290685120</v>
          </cell>
        </row>
      </sheetData>
      <sheetData sheetId="26" refreshError="1"/>
      <sheetData sheetId="27" refreshError="1"/>
      <sheetData sheetId="28" refreshError="1"/>
      <sheetData sheetId="29">
        <row r="23">
          <cell r="E23">
            <v>97639</v>
          </cell>
        </row>
      </sheetData>
      <sheetData sheetId="30">
        <row r="23">
          <cell r="E23">
            <v>2638</v>
          </cell>
        </row>
      </sheetData>
      <sheetData sheetId="31">
        <row r="23">
          <cell r="E23">
            <v>1110</v>
          </cell>
        </row>
      </sheetData>
      <sheetData sheetId="32">
        <row r="23">
          <cell r="E23">
            <v>21</v>
          </cell>
        </row>
      </sheetData>
      <sheetData sheetId="33">
        <row r="23">
          <cell r="E23">
            <v>0</v>
          </cell>
        </row>
      </sheetData>
      <sheetData sheetId="34">
        <row r="23">
          <cell r="E23">
            <v>1008</v>
          </cell>
        </row>
      </sheetData>
      <sheetData sheetId="35">
        <row r="23">
          <cell r="E23">
            <v>684</v>
          </cell>
        </row>
      </sheetData>
      <sheetData sheetId="36" refreshError="1"/>
      <sheetData sheetId="37" refreshError="1"/>
      <sheetData sheetId="38" refreshError="1"/>
      <sheetData sheetId="39">
        <row r="11">
          <cell r="G11">
            <v>8.8000000000000007</v>
          </cell>
          <cell r="L11">
            <v>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閉栓手数料見込"/>
      <sheetName val="自動集計"/>
      <sheetName val="平成18年度以降中止再開件数入力表"/>
    </sheetNames>
    <sheetDataSet>
      <sheetData sheetId="0"/>
      <sheetData sheetId="1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 t="str">
            <v>小計</v>
          </cell>
          <cell r="I2">
            <v>10</v>
          </cell>
          <cell r="J2">
            <v>11</v>
          </cell>
          <cell r="K2">
            <v>12</v>
          </cell>
          <cell r="L2">
            <v>1</v>
          </cell>
          <cell r="M2">
            <v>2</v>
          </cell>
          <cell r="N2">
            <v>3</v>
          </cell>
          <cell r="O2" t="str">
            <v>小計</v>
          </cell>
          <cell r="P2" t="str">
            <v>合計</v>
          </cell>
        </row>
        <row r="3">
          <cell r="A3">
            <v>18</v>
          </cell>
          <cell r="B3">
            <v>35</v>
          </cell>
          <cell r="C3">
            <v>85</v>
          </cell>
          <cell r="D3">
            <v>43</v>
          </cell>
          <cell r="E3">
            <v>50</v>
          </cell>
          <cell r="F3">
            <v>29</v>
          </cell>
          <cell r="G3">
            <v>48</v>
          </cell>
          <cell r="H3">
            <v>290</v>
          </cell>
          <cell r="I3">
            <v>37</v>
          </cell>
          <cell r="J3">
            <v>25</v>
          </cell>
          <cell r="K3">
            <v>26</v>
          </cell>
          <cell r="L3">
            <v>39</v>
          </cell>
          <cell r="M3">
            <v>33</v>
          </cell>
          <cell r="N3">
            <v>50</v>
          </cell>
          <cell r="O3">
            <v>210</v>
          </cell>
          <cell r="P3">
            <v>500</v>
          </cell>
        </row>
        <row r="4">
          <cell r="A4">
            <v>19</v>
          </cell>
          <cell r="B4">
            <v>46</v>
          </cell>
          <cell r="C4">
            <v>33</v>
          </cell>
          <cell r="D4">
            <v>29</v>
          </cell>
          <cell r="E4">
            <v>33</v>
          </cell>
          <cell r="F4">
            <v>38</v>
          </cell>
          <cell r="G4">
            <v>21</v>
          </cell>
          <cell r="H4">
            <v>200</v>
          </cell>
          <cell r="I4">
            <v>61</v>
          </cell>
          <cell r="J4">
            <v>32</v>
          </cell>
          <cell r="K4">
            <v>43</v>
          </cell>
          <cell r="L4">
            <v>25</v>
          </cell>
          <cell r="M4">
            <v>30</v>
          </cell>
          <cell r="N4">
            <v>23</v>
          </cell>
          <cell r="O4">
            <v>214</v>
          </cell>
          <cell r="P4">
            <v>414</v>
          </cell>
        </row>
        <row r="5">
          <cell r="A5">
            <v>20</v>
          </cell>
          <cell r="B5">
            <v>39</v>
          </cell>
          <cell r="C5">
            <v>16</v>
          </cell>
          <cell r="D5">
            <v>38</v>
          </cell>
          <cell r="E5">
            <v>19</v>
          </cell>
          <cell r="F5">
            <v>38</v>
          </cell>
          <cell r="G5">
            <v>47</v>
          </cell>
          <cell r="H5">
            <v>197</v>
          </cell>
          <cell r="I5">
            <v>30</v>
          </cell>
          <cell r="J5">
            <v>18</v>
          </cell>
          <cell r="K5">
            <v>31</v>
          </cell>
          <cell r="L5">
            <v>24</v>
          </cell>
          <cell r="M5">
            <v>23</v>
          </cell>
          <cell r="N5">
            <v>27</v>
          </cell>
          <cell r="O5">
            <v>153</v>
          </cell>
          <cell r="P5">
            <v>350</v>
          </cell>
        </row>
        <row r="6">
          <cell r="A6">
            <v>21</v>
          </cell>
          <cell r="B6">
            <v>31</v>
          </cell>
          <cell r="C6">
            <v>30</v>
          </cell>
          <cell r="D6">
            <v>28</v>
          </cell>
          <cell r="E6">
            <v>27</v>
          </cell>
          <cell r="F6">
            <v>29</v>
          </cell>
          <cell r="G6">
            <v>53</v>
          </cell>
          <cell r="H6">
            <v>198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198</v>
          </cell>
        </row>
        <row r="7">
          <cell r="A7">
            <v>22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23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24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5BD7-941A-4BF5-B404-E1684AAC4296}">
  <sheetPr>
    <tabColor rgb="FFFF0000"/>
  </sheetPr>
  <dimension ref="A1:J32"/>
  <sheetViews>
    <sheetView showGridLines="0" zoomScaleNormal="100" zoomScaleSheetLayoutView="100" workbookViewId="0">
      <pane xSplit="1" ySplit="1" topLeftCell="B2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RowHeight="11.25"/>
  <cols>
    <col min="1" max="1" width="2.1640625" style="113" customWidth="1"/>
    <col min="2" max="2" width="4.1640625" style="113" customWidth="1"/>
    <col min="3" max="3" width="6" style="113" customWidth="1"/>
    <col min="4" max="12" width="10" style="113" customWidth="1"/>
    <col min="13" max="256" width="9.33203125" style="113"/>
    <col min="257" max="257" width="2.1640625" style="113" customWidth="1"/>
    <col min="258" max="258" width="4.1640625" style="113" customWidth="1"/>
    <col min="259" max="259" width="6" style="113" customWidth="1"/>
    <col min="260" max="268" width="10" style="113" customWidth="1"/>
    <col min="269" max="512" width="9.33203125" style="113"/>
    <col min="513" max="513" width="2.1640625" style="113" customWidth="1"/>
    <col min="514" max="514" width="4.1640625" style="113" customWidth="1"/>
    <col min="515" max="515" width="6" style="113" customWidth="1"/>
    <col min="516" max="524" width="10" style="113" customWidth="1"/>
    <col min="525" max="768" width="9.33203125" style="113"/>
    <col min="769" max="769" width="2.1640625" style="113" customWidth="1"/>
    <col min="770" max="770" width="4.1640625" style="113" customWidth="1"/>
    <col min="771" max="771" width="6" style="113" customWidth="1"/>
    <col min="772" max="780" width="10" style="113" customWidth="1"/>
    <col min="781" max="1024" width="9.33203125" style="113"/>
    <col min="1025" max="1025" width="2.1640625" style="113" customWidth="1"/>
    <col min="1026" max="1026" width="4.1640625" style="113" customWidth="1"/>
    <col min="1027" max="1027" width="6" style="113" customWidth="1"/>
    <col min="1028" max="1036" width="10" style="113" customWidth="1"/>
    <col min="1037" max="1280" width="9.33203125" style="113"/>
    <col min="1281" max="1281" width="2.1640625" style="113" customWidth="1"/>
    <col min="1282" max="1282" width="4.1640625" style="113" customWidth="1"/>
    <col min="1283" max="1283" width="6" style="113" customWidth="1"/>
    <col min="1284" max="1292" width="10" style="113" customWidth="1"/>
    <col min="1293" max="1536" width="9.33203125" style="113"/>
    <col min="1537" max="1537" width="2.1640625" style="113" customWidth="1"/>
    <col min="1538" max="1538" width="4.1640625" style="113" customWidth="1"/>
    <col min="1539" max="1539" width="6" style="113" customWidth="1"/>
    <col min="1540" max="1548" width="10" style="113" customWidth="1"/>
    <col min="1549" max="1792" width="9.33203125" style="113"/>
    <col min="1793" max="1793" width="2.1640625" style="113" customWidth="1"/>
    <col min="1794" max="1794" width="4.1640625" style="113" customWidth="1"/>
    <col min="1795" max="1795" width="6" style="113" customWidth="1"/>
    <col min="1796" max="1804" width="10" style="113" customWidth="1"/>
    <col min="1805" max="2048" width="9.33203125" style="113"/>
    <col min="2049" max="2049" width="2.1640625" style="113" customWidth="1"/>
    <col min="2050" max="2050" width="4.1640625" style="113" customWidth="1"/>
    <col min="2051" max="2051" width="6" style="113" customWidth="1"/>
    <col min="2052" max="2060" width="10" style="113" customWidth="1"/>
    <col min="2061" max="2304" width="9.33203125" style="113"/>
    <col min="2305" max="2305" width="2.1640625" style="113" customWidth="1"/>
    <col min="2306" max="2306" width="4.1640625" style="113" customWidth="1"/>
    <col min="2307" max="2307" width="6" style="113" customWidth="1"/>
    <col min="2308" max="2316" width="10" style="113" customWidth="1"/>
    <col min="2317" max="2560" width="9.33203125" style="113"/>
    <col min="2561" max="2561" width="2.1640625" style="113" customWidth="1"/>
    <col min="2562" max="2562" width="4.1640625" style="113" customWidth="1"/>
    <col min="2563" max="2563" width="6" style="113" customWidth="1"/>
    <col min="2564" max="2572" width="10" style="113" customWidth="1"/>
    <col min="2573" max="2816" width="9.33203125" style="113"/>
    <col min="2817" max="2817" width="2.1640625" style="113" customWidth="1"/>
    <col min="2818" max="2818" width="4.1640625" style="113" customWidth="1"/>
    <col min="2819" max="2819" width="6" style="113" customWidth="1"/>
    <col min="2820" max="2828" width="10" style="113" customWidth="1"/>
    <col min="2829" max="3072" width="9.33203125" style="113"/>
    <col min="3073" max="3073" width="2.1640625" style="113" customWidth="1"/>
    <col min="3074" max="3074" width="4.1640625" style="113" customWidth="1"/>
    <col min="3075" max="3075" width="6" style="113" customWidth="1"/>
    <col min="3076" max="3084" width="10" style="113" customWidth="1"/>
    <col min="3085" max="3328" width="9.33203125" style="113"/>
    <col min="3329" max="3329" width="2.1640625" style="113" customWidth="1"/>
    <col min="3330" max="3330" width="4.1640625" style="113" customWidth="1"/>
    <col min="3331" max="3331" width="6" style="113" customWidth="1"/>
    <col min="3332" max="3340" width="10" style="113" customWidth="1"/>
    <col min="3341" max="3584" width="9.33203125" style="113"/>
    <col min="3585" max="3585" width="2.1640625" style="113" customWidth="1"/>
    <col min="3586" max="3586" width="4.1640625" style="113" customWidth="1"/>
    <col min="3587" max="3587" width="6" style="113" customWidth="1"/>
    <col min="3588" max="3596" width="10" style="113" customWidth="1"/>
    <col min="3597" max="3840" width="9.33203125" style="113"/>
    <col min="3841" max="3841" width="2.1640625" style="113" customWidth="1"/>
    <col min="3842" max="3842" width="4.1640625" style="113" customWidth="1"/>
    <col min="3843" max="3843" width="6" style="113" customWidth="1"/>
    <col min="3844" max="3852" width="10" style="113" customWidth="1"/>
    <col min="3853" max="4096" width="9.33203125" style="113"/>
    <col min="4097" max="4097" width="2.1640625" style="113" customWidth="1"/>
    <col min="4098" max="4098" width="4.1640625" style="113" customWidth="1"/>
    <col min="4099" max="4099" width="6" style="113" customWidth="1"/>
    <col min="4100" max="4108" width="10" style="113" customWidth="1"/>
    <col min="4109" max="4352" width="9.33203125" style="113"/>
    <col min="4353" max="4353" width="2.1640625" style="113" customWidth="1"/>
    <col min="4354" max="4354" width="4.1640625" style="113" customWidth="1"/>
    <col min="4355" max="4355" width="6" style="113" customWidth="1"/>
    <col min="4356" max="4364" width="10" style="113" customWidth="1"/>
    <col min="4365" max="4608" width="9.33203125" style="113"/>
    <col min="4609" max="4609" width="2.1640625" style="113" customWidth="1"/>
    <col min="4610" max="4610" width="4.1640625" style="113" customWidth="1"/>
    <col min="4611" max="4611" width="6" style="113" customWidth="1"/>
    <col min="4612" max="4620" width="10" style="113" customWidth="1"/>
    <col min="4621" max="4864" width="9.33203125" style="113"/>
    <col min="4865" max="4865" width="2.1640625" style="113" customWidth="1"/>
    <col min="4866" max="4866" width="4.1640625" style="113" customWidth="1"/>
    <col min="4867" max="4867" width="6" style="113" customWidth="1"/>
    <col min="4868" max="4876" width="10" style="113" customWidth="1"/>
    <col min="4877" max="5120" width="9.33203125" style="113"/>
    <col min="5121" max="5121" width="2.1640625" style="113" customWidth="1"/>
    <col min="5122" max="5122" width="4.1640625" style="113" customWidth="1"/>
    <col min="5123" max="5123" width="6" style="113" customWidth="1"/>
    <col min="5124" max="5132" width="10" style="113" customWidth="1"/>
    <col min="5133" max="5376" width="9.33203125" style="113"/>
    <col min="5377" max="5377" width="2.1640625" style="113" customWidth="1"/>
    <col min="5378" max="5378" width="4.1640625" style="113" customWidth="1"/>
    <col min="5379" max="5379" width="6" style="113" customWidth="1"/>
    <col min="5380" max="5388" width="10" style="113" customWidth="1"/>
    <col min="5389" max="5632" width="9.33203125" style="113"/>
    <col min="5633" max="5633" width="2.1640625" style="113" customWidth="1"/>
    <col min="5634" max="5634" width="4.1640625" style="113" customWidth="1"/>
    <col min="5635" max="5635" width="6" style="113" customWidth="1"/>
    <col min="5636" max="5644" width="10" style="113" customWidth="1"/>
    <col min="5645" max="5888" width="9.33203125" style="113"/>
    <col min="5889" max="5889" width="2.1640625" style="113" customWidth="1"/>
    <col min="5890" max="5890" width="4.1640625" style="113" customWidth="1"/>
    <col min="5891" max="5891" width="6" style="113" customWidth="1"/>
    <col min="5892" max="5900" width="10" style="113" customWidth="1"/>
    <col min="5901" max="6144" width="9.33203125" style="113"/>
    <col min="6145" max="6145" width="2.1640625" style="113" customWidth="1"/>
    <col min="6146" max="6146" width="4.1640625" style="113" customWidth="1"/>
    <col min="6147" max="6147" width="6" style="113" customWidth="1"/>
    <col min="6148" max="6156" width="10" style="113" customWidth="1"/>
    <col min="6157" max="6400" width="9.33203125" style="113"/>
    <col min="6401" max="6401" width="2.1640625" style="113" customWidth="1"/>
    <col min="6402" max="6402" width="4.1640625" style="113" customWidth="1"/>
    <col min="6403" max="6403" width="6" style="113" customWidth="1"/>
    <col min="6404" max="6412" width="10" style="113" customWidth="1"/>
    <col min="6413" max="6656" width="9.33203125" style="113"/>
    <col min="6657" max="6657" width="2.1640625" style="113" customWidth="1"/>
    <col min="6658" max="6658" width="4.1640625" style="113" customWidth="1"/>
    <col min="6659" max="6659" width="6" style="113" customWidth="1"/>
    <col min="6660" max="6668" width="10" style="113" customWidth="1"/>
    <col min="6669" max="6912" width="9.33203125" style="113"/>
    <col min="6913" max="6913" width="2.1640625" style="113" customWidth="1"/>
    <col min="6914" max="6914" width="4.1640625" style="113" customWidth="1"/>
    <col min="6915" max="6915" width="6" style="113" customWidth="1"/>
    <col min="6916" max="6924" width="10" style="113" customWidth="1"/>
    <col min="6925" max="7168" width="9.33203125" style="113"/>
    <col min="7169" max="7169" width="2.1640625" style="113" customWidth="1"/>
    <col min="7170" max="7170" width="4.1640625" style="113" customWidth="1"/>
    <col min="7171" max="7171" width="6" style="113" customWidth="1"/>
    <col min="7172" max="7180" width="10" style="113" customWidth="1"/>
    <col min="7181" max="7424" width="9.33203125" style="113"/>
    <col min="7425" max="7425" width="2.1640625" style="113" customWidth="1"/>
    <col min="7426" max="7426" width="4.1640625" style="113" customWidth="1"/>
    <col min="7427" max="7427" width="6" style="113" customWidth="1"/>
    <col min="7428" max="7436" width="10" style="113" customWidth="1"/>
    <col min="7437" max="7680" width="9.33203125" style="113"/>
    <col min="7681" max="7681" width="2.1640625" style="113" customWidth="1"/>
    <col min="7682" max="7682" width="4.1640625" style="113" customWidth="1"/>
    <col min="7683" max="7683" width="6" style="113" customWidth="1"/>
    <col min="7684" max="7692" width="10" style="113" customWidth="1"/>
    <col min="7693" max="7936" width="9.33203125" style="113"/>
    <col min="7937" max="7937" width="2.1640625" style="113" customWidth="1"/>
    <col min="7938" max="7938" width="4.1640625" style="113" customWidth="1"/>
    <col min="7939" max="7939" width="6" style="113" customWidth="1"/>
    <col min="7940" max="7948" width="10" style="113" customWidth="1"/>
    <col min="7949" max="8192" width="9.33203125" style="113"/>
    <col min="8193" max="8193" width="2.1640625" style="113" customWidth="1"/>
    <col min="8194" max="8194" width="4.1640625" style="113" customWidth="1"/>
    <col min="8195" max="8195" width="6" style="113" customWidth="1"/>
    <col min="8196" max="8204" width="10" style="113" customWidth="1"/>
    <col min="8205" max="8448" width="9.33203125" style="113"/>
    <col min="8449" max="8449" width="2.1640625" style="113" customWidth="1"/>
    <col min="8450" max="8450" width="4.1640625" style="113" customWidth="1"/>
    <col min="8451" max="8451" width="6" style="113" customWidth="1"/>
    <col min="8452" max="8460" width="10" style="113" customWidth="1"/>
    <col min="8461" max="8704" width="9.33203125" style="113"/>
    <col min="8705" max="8705" width="2.1640625" style="113" customWidth="1"/>
    <col min="8706" max="8706" width="4.1640625" style="113" customWidth="1"/>
    <col min="8707" max="8707" width="6" style="113" customWidth="1"/>
    <col min="8708" max="8716" width="10" style="113" customWidth="1"/>
    <col min="8717" max="8960" width="9.33203125" style="113"/>
    <col min="8961" max="8961" width="2.1640625" style="113" customWidth="1"/>
    <col min="8962" max="8962" width="4.1640625" style="113" customWidth="1"/>
    <col min="8963" max="8963" width="6" style="113" customWidth="1"/>
    <col min="8964" max="8972" width="10" style="113" customWidth="1"/>
    <col min="8973" max="9216" width="9.33203125" style="113"/>
    <col min="9217" max="9217" width="2.1640625" style="113" customWidth="1"/>
    <col min="9218" max="9218" width="4.1640625" style="113" customWidth="1"/>
    <col min="9219" max="9219" width="6" style="113" customWidth="1"/>
    <col min="9220" max="9228" width="10" style="113" customWidth="1"/>
    <col min="9229" max="9472" width="9.33203125" style="113"/>
    <col min="9473" max="9473" width="2.1640625" style="113" customWidth="1"/>
    <col min="9474" max="9474" width="4.1640625" style="113" customWidth="1"/>
    <col min="9475" max="9475" width="6" style="113" customWidth="1"/>
    <col min="9476" max="9484" width="10" style="113" customWidth="1"/>
    <col min="9485" max="9728" width="9.33203125" style="113"/>
    <col min="9729" max="9729" width="2.1640625" style="113" customWidth="1"/>
    <col min="9730" max="9730" width="4.1640625" style="113" customWidth="1"/>
    <col min="9731" max="9731" width="6" style="113" customWidth="1"/>
    <col min="9732" max="9740" width="10" style="113" customWidth="1"/>
    <col min="9741" max="9984" width="9.33203125" style="113"/>
    <col min="9985" max="9985" width="2.1640625" style="113" customWidth="1"/>
    <col min="9986" max="9986" width="4.1640625" style="113" customWidth="1"/>
    <col min="9987" max="9987" width="6" style="113" customWidth="1"/>
    <col min="9988" max="9996" width="10" style="113" customWidth="1"/>
    <col min="9997" max="10240" width="9.33203125" style="113"/>
    <col min="10241" max="10241" width="2.1640625" style="113" customWidth="1"/>
    <col min="10242" max="10242" width="4.1640625" style="113" customWidth="1"/>
    <col min="10243" max="10243" width="6" style="113" customWidth="1"/>
    <col min="10244" max="10252" width="10" style="113" customWidth="1"/>
    <col min="10253" max="10496" width="9.33203125" style="113"/>
    <col min="10497" max="10497" width="2.1640625" style="113" customWidth="1"/>
    <col min="10498" max="10498" width="4.1640625" style="113" customWidth="1"/>
    <col min="10499" max="10499" width="6" style="113" customWidth="1"/>
    <col min="10500" max="10508" width="10" style="113" customWidth="1"/>
    <col min="10509" max="10752" width="9.33203125" style="113"/>
    <col min="10753" max="10753" width="2.1640625" style="113" customWidth="1"/>
    <col min="10754" max="10754" width="4.1640625" style="113" customWidth="1"/>
    <col min="10755" max="10755" width="6" style="113" customWidth="1"/>
    <col min="10756" max="10764" width="10" style="113" customWidth="1"/>
    <col min="10765" max="11008" width="9.33203125" style="113"/>
    <col min="11009" max="11009" width="2.1640625" style="113" customWidth="1"/>
    <col min="11010" max="11010" width="4.1640625" style="113" customWidth="1"/>
    <col min="11011" max="11011" width="6" style="113" customWidth="1"/>
    <col min="11012" max="11020" width="10" style="113" customWidth="1"/>
    <col min="11021" max="11264" width="9.33203125" style="113"/>
    <col min="11265" max="11265" width="2.1640625" style="113" customWidth="1"/>
    <col min="11266" max="11266" width="4.1640625" style="113" customWidth="1"/>
    <col min="11267" max="11267" width="6" style="113" customWidth="1"/>
    <col min="11268" max="11276" width="10" style="113" customWidth="1"/>
    <col min="11277" max="11520" width="9.33203125" style="113"/>
    <col min="11521" max="11521" width="2.1640625" style="113" customWidth="1"/>
    <col min="11522" max="11522" width="4.1640625" style="113" customWidth="1"/>
    <col min="11523" max="11523" width="6" style="113" customWidth="1"/>
    <col min="11524" max="11532" width="10" style="113" customWidth="1"/>
    <col min="11533" max="11776" width="9.33203125" style="113"/>
    <col min="11777" max="11777" width="2.1640625" style="113" customWidth="1"/>
    <col min="11778" max="11778" width="4.1640625" style="113" customWidth="1"/>
    <col min="11779" max="11779" width="6" style="113" customWidth="1"/>
    <col min="11780" max="11788" width="10" style="113" customWidth="1"/>
    <col min="11789" max="12032" width="9.33203125" style="113"/>
    <col min="12033" max="12033" width="2.1640625" style="113" customWidth="1"/>
    <col min="12034" max="12034" width="4.1640625" style="113" customWidth="1"/>
    <col min="12035" max="12035" width="6" style="113" customWidth="1"/>
    <col min="12036" max="12044" width="10" style="113" customWidth="1"/>
    <col min="12045" max="12288" width="9.33203125" style="113"/>
    <col min="12289" max="12289" width="2.1640625" style="113" customWidth="1"/>
    <col min="12290" max="12290" width="4.1640625" style="113" customWidth="1"/>
    <col min="12291" max="12291" width="6" style="113" customWidth="1"/>
    <col min="12292" max="12300" width="10" style="113" customWidth="1"/>
    <col min="12301" max="12544" width="9.33203125" style="113"/>
    <col min="12545" max="12545" width="2.1640625" style="113" customWidth="1"/>
    <col min="12546" max="12546" width="4.1640625" style="113" customWidth="1"/>
    <col min="12547" max="12547" width="6" style="113" customWidth="1"/>
    <col min="12548" max="12556" width="10" style="113" customWidth="1"/>
    <col min="12557" max="12800" width="9.33203125" style="113"/>
    <col min="12801" max="12801" width="2.1640625" style="113" customWidth="1"/>
    <col min="12802" max="12802" width="4.1640625" style="113" customWidth="1"/>
    <col min="12803" max="12803" width="6" style="113" customWidth="1"/>
    <col min="12804" max="12812" width="10" style="113" customWidth="1"/>
    <col min="12813" max="13056" width="9.33203125" style="113"/>
    <col min="13057" max="13057" width="2.1640625" style="113" customWidth="1"/>
    <col min="13058" max="13058" width="4.1640625" style="113" customWidth="1"/>
    <col min="13059" max="13059" width="6" style="113" customWidth="1"/>
    <col min="13060" max="13068" width="10" style="113" customWidth="1"/>
    <col min="13069" max="13312" width="9.33203125" style="113"/>
    <col min="13313" max="13313" width="2.1640625" style="113" customWidth="1"/>
    <col min="13314" max="13314" width="4.1640625" style="113" customWidth="1"/>
    <col min="13315" max="13315" width="6" style="113" customWidth="1"/>
    <col min="13316" max="13324" width="10" style="113" customWidth="1"/>
    <col min="13325" max="13568" width="9.33203125" style="113"/>
    <col min="13569" max="13569" width="2.1640625" style="113" customWidth="1"/>
    <col min="13570" max="13570" width="4.1640625" style="113" customWidth="1"/>
    <col min="13571" max="13571" width="6" style="113" customWidth="1"/>
    <col min="13572" max="13580" width="10" style="113" customWidth="1"/>
    <col min="13581" max="13824" width="9.33203125" style="113"/>
    <col min="13825" max="13825" width="2.1640625" style="113" customWidth="1"/>
    <col min="13826" max="13826" width="4.1640625" style="113" customWidth="1"/>
    <col min="13827" max="13827" width="6" style="113" customWidth="1"/>
    <col min="13828" max="13836" width="10" style="113" customWidth="1"/>
    <col min="13837" max="14080" width="9.33203125" style="113"/>
    <col min="14081" max="14081" width="2.1640625" style="113" customWidth="1"/>
    <col min="14082" max="14082" width="4.1640625" style="113" customWidth="1"/>
    <col min="14083" max="14083" width="6" style="113" customWidth="1"/>
    <col min="14084" max="14092" width="10" style="113" customWidth="1"/>
    <col min="14093" max="14336" width="9.33203125" style="113"/>
    <col min="14337" max="14337" width="2.1640625" style="113" customWidth="1"/>
    <col min="14338" max="14338" width="4.1640625" style="113" customWidth="1"/>
    <col min="14339" max="14339" width="6" style="113" customWidth="1"/>
    <col min="14340" max="14348" width="10" style="113" customWidth="1"/>
    <col min="14349" max="14592" width="9.33203125" style="113"/>
    <col min="14593" max="14593" width="2.1640625" style="113" customWidth="1"/>
    <col min="14594" max="14594" width="4.1640625" style="113" customWidth="1"/>
    <col min="14595" max="14595" width="6" style="113" customWidth="1"/>
    <col min="14596" max="14604" width="10" style="113" customWidth="1"/>
    <col min="14605" max="14848" width="9.33203125" style="113"/>
    <col min="14849" max="14849" width="2.1640625" style="113" customWidth="1"/>
    <col min="14850" max="14850" width="4.1640625" style="113" customWidth="1"/>
    <col min="14851" max="14851" width="6" style="113" customWidth="1"/>
    <col min="14852" max="14860" width="10" style="113" customWidth="1"/>
    <col min="14861" max="15104" width="9.33203125" style="113"/>
    <col min="15105" max="15105" width="2.1640625" style="113" customWidth="1"/>
    <col min="15106" max="15106" width="4.1640625" style="113" customWidth="1"/>
    <col min="15107" max="15107" width="6" style="113" customWidth="1"/>
    <col min="15108" max="15116" width="10" style="113" customWidth="1"/>
    <col min="15117" max="15360" width="9.33203125" style="113"/>
    <col min="15361" max="15361" width="2.1640625" style="113" customWidth="1"/>
    <col min="15362" max="15362" width="4.1640625" style="113" customWidth="1"/>
    <col min="15363" max="15363" width="6" style="113" customWidth="1"/>
    <col min="15364" max="15372" width="10" style="113" customWidth="1"/>
    <col min="15373" max="15616" width="9.33203125" style="113"/>
    <col min="15617" max="15617" width="2.1640625" style="113" customWidth="1"/>
    <col min="15618" max="15618" width="4.1640625" style="113" customWidth="1"/>
    <col min="15619" max="15619" width="6" style="113" customWidth="1"/>
    <col min="15620" max="15628" width="10" style="113" customWidth="1"/>
    <col min="15629" max="15872" width="9.33203125" style="113"/>
    <col min="15873" max="15873" width="2.1640625" style="113" customWidth="1"/>
    <col min="15874" max="15874" width="4.1640625" style="113" customWidth="1"/>
    <col min="15875" max="15875" width="6" style="113" customWidth="1"/>
    <col min="15876" max="15884" width="10" style="113" customWidth="1"/>
    <col min="15885" max="16128" width="9.33203125" style="113"/>
    <col min="16129" max="16129" width="2.1640625" style="113" customWidth="1"/>
    <col min="16130" max="16130" width="4.1640625" style="113" customWidth="1"/>
    <col min="16131" max="16131" width="6" style="113" customWidth="1"/>
    <col min="16132" max="16140" width="10" style="113" customWidth="1"/>
    <col min="16141" max="16384" width="9.33203125" style="113"/>
  </cols>
  <sheetData>
    <row r="1" spans="1:10" ht="19.5" customHeight="1">
      <c r="A1" s="112" t="s">
        <v>60</v>
      </c>
    </row>
    <row r="2" spans="1:10" s="114" customFormat="1" ht="19.5" customHeight="1"/>
    <row r="3" spans="1:10" s="114" customFormat="1" ht="19.5" customHeight="1">
      <c r="B3" s="114" t="s">
        <v>61</v>
      </c>
    </row>
    <row r="4" spans="1:10" s="114" customFormat="1" ht="19.5" customHeight="1"/>
    <row r="5" spans="1:10" s="114" customFormat="1" ht="19.5" customHeight="1">
      <c r="B5" s="115">
        <v>1</v>
      </c>
      <c r="C5" s="115" t="s">
        <v>62</v>
      </c>
    </row>
    <row r="6" spans="1:10" s="114" customFormat="1" ht="19.5" customHeight="1">
      <c r="B6" s="115"/>
      <c r="C6" s="114" t="s">
        <v>63</v>
      </c>
      <c r="D6" s="116" t="s">
        <v>64</v>
      </c>
      <c r="E6" s="116"/>
      <c r="F6" s="116"/>
      <c r="G6" s="116"/>
      <c r="H6" s="116"/>
      <c r="I6" s="116"/>
      <c r="J6" s="116"/>
    </row>
    <row r="7" spans="1:10" s="114" customFormat="1" ht="19.5" customHeight="1"/>
    <row r="8" spans="1:10" s="114" customFormat="1" ht="19.5" customHeight="1">
      <c r="B8" s="115">
        <v>2</v>
      </c>
      <c r="C8" s="115" t="s">
        <v>65</v>
      </c>
    </row>
    <row r="9" spans="1:10" s="114" customFormat="1" ht="19.5" customHeight="1">
      <c r="C9" s="114" t="s">
        <v>63</v>
      </c>
      <c r="D9" s="117" t="s">
        <v>66</v>
      </c>
      <c r="E9" s="117"/>
      <c r="F9" s="117"/>
      <c r="G9" s="117"/>
      <c r="H9" s="117"/>
      <c r="I9" s="117"/>
      <c r="J9" s="117"/>
    </row>
    <row r="10" spans="1:10" s="114" customFormat="1" ht="15.75" customHeight="1"/>
    <row r="11" spans="1:10" s="114" customFormat="1" ht="15.75" customHeight="1"/>
    <row r="12" spans="1:10" s="114" customFormat="1" ht="15.75" customHeight="1"/>
    <row r="13" spans="1:10" s="114" customFormat="1" ht="15.75" customHeight="1"/>
    <row r="14" spans="1:10" s="114" customFormat="1" ht="15.75" customHeight="1"/>
    <row r="15" spans="1:10" s="114" customFormat="1" ht="15.75" customHeight="1"/>
    <row r="16" spans="1:10" s="114" customFormat="1" ht="15.75" customHeight="1"/>
    <row r="17" s="114" customFormat="1" ht="15.75" customHeight="1"/>
    <row r="18" s="114" customFormat="1" ht="15.75" customHeight="1"/>
    <row r="19" s="114" customFormat="1" ht="14.25"/>
    <row r="20" s="114" customFormat="1" ht="14.25"/>
    <row r="21" s="114" customFormat="1" ht="14.25"/>
    <row r="22" s="114" customFormat="1" ht="14.25"/>
    <row r="23" s="114" customFormat="1" ht="14.25"/>
    <row r="24" s="114" customFormat="1" ht="14.25"/>
    <row r="25" s="114" customFormat="1" ht="14.25"/>
    <row r="26" s="114" customFormat="1" ht="14.25"/>
    <row r="27" s="114" customFormat="1" ht="14.25"/>
    <row r="28" s="114" customFormat="1" ht="14.25"/>
    <row r="29" s="114" customFormat="1" ht="14.25"/>
    <row r="30" s="114" customFormat="1" ht="14.25"/>
    <row r="31" s="114" customFormat="1" ht="14.25"/>
    <row r="32" s="114" customFormat="1" ht="14.25"/>
  </sheetData>
  <phoneticPr fontId="3"/>
  <pageMargins left="0.39370078740157483" right="0.19685039370078741" top="1.0629921259842521" bottom="0.39370078740157483" header="0.31496062992125984" footer="0.19685039370078741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01D8-7E6E-41CB-A3D9-19310407E005}">
  <sheetPr>
    <tabColor rgb="FF00B0F0"/>
  </sheetPr>
  <dimension ref="A1:E11"/>
  <sheetViews>
    <sheetView zoomScaleNormal="100" workbookViewId="0">
      <selection activeCell="B11" sqref="B11"/>
    </sheetView>
  </sheetViews>
  <sheetFormatPr defaultRowHeight="11.25"/>
  <cols>
    <col min="1" max="1" width="10" customWidth="1"/>
    <col min="2" max="2" width="1.5" hidden="1" customWidth="1"/>
    <col min="3" max="5" width="28.33203125" customWidth="1"/>
    <col min="6" max="6" width="9.33203125" customWidth="1"/>
    <col min="257" max="257" width="10" customWidth="1"/>
    <col min="258" max="258" width="0" hidden="1" customWidth="1"/>
    <col min="259" max="261" width="28.33203125" customWidth="1"/>
    <col min="513" max="513" width="10" customWidth="1"/>
    <col min="514" max="514" width="0" hidden="1" customWidth="1"/>
    <col min="515" max="517" width="28.33203125" customWidth="1"/>
    <col min="769" max="769" width="10" customWidth="1"/>
    <col min="770" max="770" width="0" hidden="1" customWidth="1"/>
    <col min="771" max="773" width="28.33203125" customWidth="1"/>
    <col min="1025" max="1025" width="10" customWidth="1"/>
    <col min="1026" max="1026" width="0" hidden="1" customWidth="1"/>
    <col min="1027" max="1029" width="28.33203125" customWidth="1"/>
    <col min="1281" max="1281" width="10" customWidth="1"/>
    <col min="1282" max="1282" width="0" hidden="1" customWidth="1"/>
    <col min="1283" max="1285" width="28.33203125" customWidth="1"/>
    <col min="1537" max="1537" width="10" customWidth="1"/>
    <col min="1538" max="1538" width="0" hidden="1" customWidth="1"/>
    <col min="1539" max="1541" width="28.33203125" customWidth="1"/>
    <col min="1793" max="1793" width="10" customWidth="1"/>
    <col min="1794" max="1794" width="0" hidden="1" customWidth="1"/>
    <col min="1795" max="1797" width="28.33203125" customWidth="1"/>
    <col min="2049" max="2049" width="10" customWidth="1"/>
    <col min="2050" max="2050" width="0" hidden="1" customWidth="1"/>
    <col min="2051" max="2053" width="28.33203125" customWidth="1"/>
    <col min="2305" max="2305" width="10" customWidth="1"/>
    <col min="2306" max="2306" width="0" hidden="1" customWidth="1"/>
    <col min="2307" max="2309" width="28.33203125" customWidth="1"/>
    <col min="2561" max="2561" width="10" customWidth="1"/>
    <col min="2562" max="2562" width="0" hidden="1" customWidth="1"/>
    <col min="2563" max="2565" width="28.33203125" customWidth="1"/>
    <col min="2817" max="2817" width="10" customWidth="1"/>
    <col min="2818" max="2818" width="0" hidden="1" customWidth="1"/>
    <col min="2819" max="2821" width="28.33203125" customWidth="1"/>
    <col min="3073" max="3073" width="10" customWidth="1"/>
    <col min="3074" max="3074" width="0" hidden="1" customWidth="1"/>
    <col min="3075" max="3077" width="28.33203125" customWidth="1"/>
    <col min="3329" max="3329" width="10" customWidth="1"/>
    <col min="3330" max="3330" width="0" hidden="1" customWidth="1"/>
    <col min="3331" max="3333" width="28.33203125" customWidth="1"/>
    <col min="3585" max="3585" width="10" customWidth="1"/>
    <col min="3586" max="3586" width="0" hidden="1" customWidth="1"/>
    <col min="3587" max="3589" width="28.33203125" customWidth="1"/>
    <col min="3841" max="3841" width="10" customWidth="1"/>
    <col min="3842" max="3842" width="0" hidden="1" customWidth="1"/>
    <col min="3843" max="3845" width="28.33203125" customWidth="1"/>
    <col min="4097" max="4097" width="10" customWidth="1"/>
    <col min="4098" max="4098" width="0" hidden="1" customWidth="1"/>
    <col min="4099" max="4101" width="28.33203125" customWidth="1"/>
    <col min="4353" max="4353" width="10" customWidth="1"/>
    <col min="4354" max="4354" width="0" hidden="1" customWidth="1"/>
    <col min="4355" max="4357" width="28.33203125" customWidth="1"/>
    <col min="4609" max="4609" width="10" customWidth="1"/>
    <col min="4610" max="4610" width="0" hidden="1" customWidth="1"/>
    <col min="4611" max="4613" width="28.33203125" customWidth="1"/>
    <col min="4865" max="4865" width="10" customWidth="1"/>
    <col min="4866" max="4866" width="0" hidden="1" customWidth="1"/>
    <col min="4867" max="4869" width="28.33203125" customWidth="1"/>
    <col min="5121" max="5121" width="10" customWidth="1"/>
    <col min="5122" max="5122" width="0" hidden="1" customWidth="1"/>
    <col min="5123" max="5125" width="28.33203125" customWidth="1"/>
    <col min="5377" max="5377" width="10" customWidth="1"/>
    <col min="5378" max="5378" width="0" hidden="1" customWidth="1"/>
    <col min="5379" max="5381" width="28.33203125" customWidth="1"/>
    <col min="5633" max="5633" width="10" customWidth="1"/>
    <col min="5634" max="5634" width="0" hidden="1" customWidth="1"/>
    <col min="5635" max="5637" width="28.33203125" customWidth="1"/>
    <col min="5889" max="5889" width="10" customWidth="1"/>
    <col min="5890" max="5890" width="0" hidden="1" customWidth="1"/>
    <col min="5891" max="5893" width="28.33203125" customWidth="1"/>
    <col min="6145" max="6145" width="10" customWidth="1"/>
    <col min="6146" max="6146" width="0" hidden="1" customWidth="1"/>
    <col min="6147" max="6149" width="28.33203125" customWidth="1"/>
    <col min="6401" max="6401" width="10" customWidth="1"/>
    <col min="6402" max="6402" width="0" hidden="1" customWidth="1"/>
    <col min="6403" max="6405" width="28.33203125" customWidth="1"/>
    <col min="6657" max="6657" width="10" customWidth="1"/>
    <col min="6658" max="6658" width="0" hidden="1" customWidth="1"/>
    <col min="6659" max="6661" width="28.33203125" customWidth="1"/>
    <col min="6913" max="6913" width="10" customWidth="1"/>
    <col min="6914" max="6914" width="0" hidden="1" customWidth="1"/>
    <col min="6915" max="6917" width="28.33203125" customWidth="1"/>
    <col min="7169" max="7169" width="10" customWidth="1"/>
    <col min="7170" max="7170" width="0" hidden="1" customWidth="1"/>
    <col min="7171" max="7173" width="28.33203125" customWidth="1"/>
    <col min="7425" max="7425" width="10" customWidth="1"/>
    <col min="7426" max="7426" width="0" hidden="1" customWidth="1"/>
    <col min="7427" max="7429" width="28.33203125" customWidth="1"/>
    <col min="7681" max="7681" width="10" customWidth="1"/>
    <col min="7682" max="7682" width="0" hidden="1" customWidth="1"/>
    <col min="7683" max="7685" width="28.33203125" customWidth="1"/>
    <col min="7937" max="7937" width="10" customWidth="1"/>
    <col min="7938" max="7938" width="0" hidden="1" customWidth="1"/>
    <col min="7939" max="7941" width="28.33203125" customWidth="1"/>
    <col min="8193" max="8193" width="10" customWidth="1"/>
    <col min="8194" max="8194" width="0" hidden="1" customWidth="1"/>
    <col min="8195" max="8197" width="28.33203125" customWidth="1"/>
    <col min="8449" max="8449" width="10" customWidth="1"/>
    <col min="8450" max="8450" width="0" hidden="1" customWidth="1"/>
    <col min="8451" max="8453" width="28.33203125" customWidth="1"/>
    <col min="8705" max="8705" width="10" customWidth="1"/>
    <col min="8706" max="8706" width="0" hidden="1" customWidth="1"/>
    <col min="8707" max="8709" width="28.33203125" customWidth="1"/>
    <col min="8961" max="8961" width="10" customWidth="1"/>
    <col min="8962" max="8962" width="0" hidden="1" customWidth="1"/>
    <col min="8963" max="8965" width="28.33203125" customWidth="1"/>
    <col min="9217" max="9217" width="10" customWidth="1"/>
    <col min="9218" max="9218" width="0" hidden="1" customWidth="1"/>
    <col min="9219" max="9221" width="28.33203125" customWidth="1"/>
    <col min="9473" max="9473" width="10" customWidth="1"/>
    <col min="9474" max="9474" width="0" hidden="1" customWidth="1"/>
    <col min="9475" max="9477" width="28.33203125" customWidth="1"/>
    <col min="9729" max="9729" width="10" customWidth="1"/>
    <col min="9730" max="9730" width="0" hidden="1" customWidth="1"/>
    <col min="9731" max="9733" width="28.33203125" customWidth="1"/>
    <col min="9985" max="9985" width="10" customWidth="1"/>
    <col min="9986" max="9986" width="0" hidden="1" customWidth="1"/>
    <col min="9987" max="9989" width="28.33203125" customWidth="1"/>
    <col min="10241" max="10241" width="10" customWidth="1"/>
    <col min="10242" max="10242" width="0" hidden="1" customWidth="1"/>
    <col min="10243" max="10245" width="28.33203125" customWidth="1"/>
    <col min="10497" max="10497" width="10" customWidth="1"/>
    <col min="10498" max="10498" width="0" hidden="1" customWidth="1"/>
    <col min="10499" max="10501" width="28.33203125" customWidth="1"/>
    <col min="10753" max="10753" width="10" customWidth="1"/>
    <col min="10754" max="10754" width="0" hidden="1" customWidth="1"/>
    <col min="10755" max="10757" width="28.33203125" customWidth="1"/>
    <col min="11009" max="11009" width="10" customWidth="1"/>
    <col min="11010" max="11010" width="0" hidden="1" customWidth="1"/>
    <col min="11011" max="11013" width="28.33203125" customWidth="1"/>
    <col min="11265" max="11265" width="10" customWidth="1"/>
    <col min="11266" max="11266" width="0" hidden="1" customWidth="1"/>
    <col min="11267" max="11269" width="28.33203125" customWidth="1"/>
    <col min="11521" max="11521" width="10" customWidth="1"/>
    <col min="11522" max="11522" width="0" hidden="1" customWidth="1"/>
    <col min="11523" max="11525" width="28.33203125" customWidth="1"/>
    <col min="11777" max="11777" width="10" customWidth="1"/>
    <col min="11778" max="11778" width="0" hidden="1" customWidth="1"/>
    <col min="11779" max="11781" width="28.33203125" customWidth="1"/>
    <col min="12033" max="12033" width="10" customWidth="1"/>
    <col min="12034" max="12034" width="0" hidden="1" customWidth="1"/>
    <col min="12035" max="12037" width="28.33203125" customWidth="1"/>
    <col min="12289" max="12289" width="10" customWidth="1"/>
    <col min="12290" max="12290" width="0" hidden="1" customWidth="1"/>
    <col min="12291" max="12293" width="28.33203125" customWidth="1"/>
    <col min="12545" max="12545" width="10" customWidth="1"/>
    <col min="12546" max="12546" width="0" hidden="1" customWidth="1"/>
    <col min="12547" max="12549" width="28.33203125" customWidth="1"/>
    <col min="12801" max="12801" width="10" customWidth="1"/>
    <col min="12802" max="12802" width="0" hidden="1" customWidth="1"/>
    <col min="12803" max="12805" width="28.33203125" customWidth="1"/>
    <col min="13057" max="13057" width="10" customWidth="1"/>
    <col min="13058" max="13058" width="0" hidden="1" customWidth="1"/>
    <col min="13059" max="13061" width="28.33203125" customWidth="1"/>
    <col min="13313" max="13313" width="10" customWidth="1"/>
    <col min="13314" max="13314" width="0" hidden="1" customWidth="1"/>
    <col min="13315" max="13317" width="28.33203125" customWidth="1"/>
    <col min="13569" max="13569" width="10" customWidth="1"/>
    <col min="13570" max="13570" width="0" hidden="1" customWidth="1"/>
    <col min="13571" max="13573" width="28.33203125" customWidth="1"/>
    <col min="13825" max="13825" width="10" customWidth="1"/>
    <col min="13826" max="13826" width="0" hidden="1" customWidth="1"/>
    <col min="13827" max="13829" width="28.33203125" customWidth="1"/>
    <col min="14081" max="14081" width="10" customWidth="1"/>
    <col min="14082" max="14082" width="0" hidden="1" customWidth="1"/>
    <col min="14083" max="14085" width="28.33203125" customWidth="1"/>
    <col min="14337" max="14337" width="10" customWidth="1"/>
    <col min="14338" max="14338" width="0" hidden="1" customWidth="1"/>
    <col min="14339" max="14341" width="28.33203125" customWidth="1"/>
    <col min="14593" max="14593" width="10" customWidth="1"/>
    <col min="14594" max="14594" width="0" hidden="1" customWidth="1"/>
    <col min="14595" max="14597" width="28.33203125" customWidth="1"/>
    <col min="14849" max="14849" width="10" customWidth="1"/>
    <col min="14850" max="14850" width="0" hidden="1" customWidth="1"/>
    <col min="14851" max="14853" width="28.33203125" customWidth="1"/>
    <col min="15105" max="15105" width="10" customWidth="1"/>
    <col min="15106" max="15106" width="0" hidden="1" customWidth="1"/>
    <col min="15107" max="15109" width="28.33203125" customWidth="1"/>
    <col min="15361" max="15361" width="10" customWidth="1"/>
    <col min="15362" max="15362" width="0" hidden="1" customWidth="1"/>
    <col min="15363" max="15365" width="28.33203125" customWidth="1"/>
    <col min="15617" max="15617" width="10" customWidth="1"/>
    <col min="15618" max="15618" width="0" hidden="1" customWidth="1"/>
    <col min="15619" max="15621" width="28.33203125" customWidth="1"/>
    <col min="15873" max="15873" width="10" customWidth="1"/>
    <col min="15874" max="15874" width="0" hidden="1" customWidth="1"/>
    <col min="15875" max="15877" width="28.33203125" customWidth="1"/>
    <col min="16129" max="16129" width="10" customWidth="1"/>
    <col min="16130" max="16130" width="0" hidden="1" customWidth="1"/>
    <col min="16131" max="16133" width="28.33203125" customWidth="1"/>
  </cols>
  <sheetData>
    <row r="1" spans="1:5" ht="30" customHeight="1">
      <c r="A1" s="122" t="s">
        <v>0</v>
      </c>
      <c r="B1" s="122"/>
      <c r="C1" s="122"/>
      <c r="D1" s="122"/>
    </row>
    <row r="2" spans="1:5" ht="16.5" customHeight="1" thickBot="1">
      <c r="C2" t="s">
        <v>1</v>
      </c>
    </row>
    <row r="3" spans="1:5" ht="26.25" customHeight="1" thickBot="1">
      <c r="C3" s="123">
        <v>55</v>
      </c>
      <c r="D3" s="124"/>
      <c r="E3" s="1"/>
    </row>
    <row r="4" spans="1:5" ht="30" customHeight="1" thickBot="1">
      <c r="C4" s="2"/>
      <c r="D4" s="3"/>
      <c r="E4" s="4" t="s">
        <v>2</v>
      </c>
    </row>
    <row r="5" spans="1:5" ht="38.25" customHeight="1" thickBot="1">
      <c r="C5" s="3"/>
      <c r="D5" s="125" t="s">
        <v>3</v>
      </c>
      <c r="E5" s="126"/>
    </row>
    <row r="6" spans="1:5" ht="38.25" customHeight="1">
      <c r="C6" s="5" t="s">
        <v>4</v>
      </c>
      <c r="D6" s="6"/>
      <c r="E6" s="127"/>
    </row>
    <row r="7" spans="1:5" ht="38.25" customHeight="1" thickBot="1">
      <c r="C7" s="7" t="s">
        <v>5</v>
      </c>
      <c r="D7" s="8">
        <f>'②-7工事 (2)'!U19</f>
        <v>34969</v>
      </c>
      <c r="E7" s="128"/>
    </row>
    <row r="8" spans="1:5" ht="38.25" customHeight="1">
      <c r="C8" s="129" t="s">
        <v>6</v>
      </c>
      <c r="D8" s="9" t="s">
        <v>7</v>
      </c>
      <c r="E8" s="109" t="s">
        <v>8</v>
      </c>
    </row>
    <row r="9" spans="1:5" ht="38.25" customHeight="1" thickBot="1">
      <c r="C9" s="121"/>
      <c r="D9" s="8">
        <f>'②-7工事 (2)'!U36</f>
        <v>38478</v>
      </c>
      <c r="E9" s="110">
        <f>D9-D7</f>
        <v>3509</v>
      </c>
    </row>
    <row r="10" spans="1:5" ht="38.25" customHeight="1">
      <c r="C10" s="120" t="s">
        <v>9</v>
      </c>
      <c r="D10" s="10" t="s">
        <v>10</v>
      </c>
      <c r="E10" s="109" t="s">
        <v>8</v>
      </c>
    </row>
    <row r="11" spans="1:5" ht="38.25" customHeight="1" thickBot="1">
      <c r="C11" s="121"/>
      <c r="D11" s="8">
        <f>'②-7工事 (2)'!U53</f>
        <v>44044</v>
      </c>
      <c r="E11" s="111">
        <f>D11-D7</f>
        <v>9075</v>
      </c>
    </row>
  </sheetData>
  <mergeCells count="6">
    <mergeCell ref="C10:C11"/>
    <mergeCell ref="A1:D1"/>
    <mergeCell ref="C3:D3"/>
    <mergeCell ref="D5:E5"/>
    <mergeCell ref="E6:E7"/>
    <mergeCell ref="C8:C9"/>
  </mergeCells>
  <phoneticPr fontId="3"/>
  <pageMargins left="0.39370078740157483" right="0.19685039370078741" top="1.0629921259842521" bottom="0.39370078740157483" header="0.31496062992125984" footer="0.19685039370078741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94DE-5299-4F2B-9030-5618A41EB1A9}">
  <sheetPr>
    <tabColor rgb="FFFFFF00"/>
  </sheetPr>
  <dimension ref="A1:I9"/>
  <sheetViews>
    <sheetView tabSelected="1" zoomScaleNormal="100" workbookViewId="0">
      <selection activeCell="E3" sqref="E3"/>
    </sheetView>
  </sheetViews>
  <sheetFormatPr defaultRowHeight="11.25"/>
  <cols>
    <col min="1" max="1" width="9.83203125" customWidth="1"/>
    <col min="2" max="2" width="1.5" hidden="1" customWidth="1"/>
    <col min="3" max="3" width="24" customWidth="1"/>
    <col min="4" max="4" width="33.33203125" customWidth="1"/>
    <col min="5" max="5" width="25" customWidth="1"/>
    <col min="6" max="6" width="33.33203125" customWidth="1"/>
    <col min="7" max="7" width="25" customWidth="1"/>
    <col min="8" max="8" width="33.33203125" customWidth="1"/>
    <col min="9" max="9" width="25" customWidth="1"/>
    <col min="10" max="10" width="9.33203125" customWidth="1"/>
    <col min="257" max="257" width="9.83203125" customWidth="1"/>
    <col min="258" max="258" width="0" hidden="1" customWidth="1"/>
    <col min="259" max="259" width="24" customWidth="1"/>
    <col min="260" max="260" width="33.33203125" customWidth="1"/>
    <col min="261" max="261" width="25" customWidth="1"/>
    <col min="262" max="262" width="33.33203125" customWidth="1"/>
    <col min="263" max="263" width="25" customWidth="1"/>
    <col min="264" max="264" width="33.33203125" customWidth="1"/>
    <col min="265" max="265" width="25" customWidth="1"/>
    <col min="513" max="513" width="9.83203125" customWidth="1"/>
    <col min="514" max="514" width="0" hidden="1" customWidth="1"/>
    <col min="515" max="515" width="24" customWidth="1"/>
    <col min="516" max="516" width="33.33203125" customWidth="1"/>
    <col min="517" max="517" width="25" customWidth="1"/>
    <col min="518" max="518" width="33.33203125" customWidth="1"/>
    <col min="519" max="519" width="25" customWidth="1"/>
    <col min="520" max="520" width="33.33203125" customWidth="1"/>
    <col min="521" max="521" width="25" customWidth="1"/>
    <col min="769" max="769" width="9.83203125" customWidth="1"/>
    <col min="770" max="770" width="0" hidden="1" customWidth="1"/>
    <col min="771" max="771" width="24" customWidth="1"/>
    <col min="772" max="772" width="33.33203125" customWidth="1"/>
    <col min="773" max="773" width="25" customWidth="1"/>
    <col min="774" max="774" width="33.33203125" customWidth="1"/>
    <col min="775" max="775" width="25" customWidth="1"/>
    <col min="776" max="776" width="33.33203125" customWidth="1"/>
    <col min="777" max="777" width="25" customWidth="1"/>
    <col min="1025" max="1025" width="9.83203125" customWidth="1"/>
    <col min="1026" max="1026" width="0" hidden="1" customWidth="1"/>
    <col min="1027" max="1027" width="24" customWidth="1"/>
    <col min="1028" max="1028" width="33.33203125" customWidth="1"/>
    <col min="1029" max="1029" width="25" customWidth="1"/>
    <col min="1030" max="1030" width="33.33203125" customWidth="1"/>
    <col min="1031" max="1031" width="25" customWidth="1"/>
    <col min="1032" max="1032" width="33.33203125" customWidth="1"/>
    <col min="1033" max="1033" width="25" customWidth="1"/>
    <col min="1281" max="1281" width="9.83203125" customWidth="1"/>
    <col min="1282" max="1282" width="0" hidden="1" customWidth="1"/>
    <col min="1283" max="1283" width="24" customWidth="1"/>
    <col min="1284" max="1284" width="33.33203125" customWidth="1"/>
    <col min="1285" max="1285" width="25" customWidth="1"/>
    <col min="1286" max="1286" width="33.33203125" customWidth="1"/>
    <col min="1287" max="1287" width="25" customWidth="1"/>
    <col min="1288" max="1288" width="33.33203125" customWidth="1"/>
    <col min="1289" max="1289" width="25" customWidth="1"/>
    <col min="1537" max="1537" width="9.83203125" customWidth="1"/>
    <col min="1538" max="1538" width="0" hidden="1" customWidth="1"/>
    <col min="1539" max="1539" width="24" customWidth="1"/>
    <col min="1540" max="1540" width="33.33203125" customWidth="1"/>
    <col min="1541" max="1541" width="25" customWidth="1"/>
    <col min="1542" max="1542" width="33.33203125" customWidth="1"/>
    <col min="1543" max="1543" width="25" customWidth="1"/>
    <col min="1544" max="1544" width="33.33203125" customWidth="1"/>
    <col min="1545" max="1545" width="25" customWidth="1"/>
    <col min="1793" max="1793" width="9.83203125" customWidth="1"/>
    <col min="1794" max="1794" width="0" hidden="1" customWidth="1"/>
    <col min="1795" max="1795" width="24" customWidth="1"/>
    <col min="1796" max="1796" width="33.33203125" customWidth="1"/>
    <col min="1797" max="1797" width="25" customWidth="1"/>
    <col min="1798" max="1798" width="33.33203125" customWidth="1"/>
    <col min="1799" max="1799" width="25" customWidth="1"/>
    <col min="1800" max="1800" width="33.33203125" customWidth="1"/>
    <col min="1801" max="1801" width="25" customWidth="1"/>
    <col min="2049" max="2049" width="9.83203125" customWidth="1"/>
    <col min="2050" max="2050" width="0" hidden="1" customWidth="1"/>
    <col min="2051" max="2051" width="24" customWidth="1"/>
    <col min="2052" max="2052" width="33.33203125" customWidth="1"/>
    <col min="2053" max="2053" width="25" customWidth="1"/>
    <col min="2054" max="2054" width="33.33203125" customWidth="1"/>
    <col min="2055" max="2055" width="25" customWidth="1"/>
    <col min="2056" max="2056" width="33.33203125" customWidth="1"/>
    <col min="2057" max="2057" width="25" customWidth="1"/>
    <col min="2305" max="2305" width="9.83203125" customWidth="1"/>
    <col min="2306" max="2306" width="0" hidden="1" customWidth="1"/>
    <col min="2307" max="2307" width="24" customWidth="1"/>
    <col min="2308" max="2308" width="33.33203125" customWidth="1"/>
    <col min="2309" max="2309" width="25" customWidth="1"/>
    <col min="2310" max="2310" width="33.33203125" customWidth="1"/>
    <col min="2311" max="2311" width="25" customWidth="1"/>
    <col min="2312" max="2312" width="33.33203125" customWidth="1"/>
    <col min="2313" max="2313" width="25" customWidth="1"/>
    <col min="2561" max="2561" width="9.83203125" customWidth="1"/>
    <col min="2562" max="2562" width="0" hidden="1" customWidth="1"/>
    <col min="2563" max="2563" width="24" customWidth="1"/>
    <col min="2564" max="2564" width="33.33203125" customWidth="1"/>
    <col min="2565" max="2565" width="25" customWidth="1"/>
    <col min="2566" max="2566" width="33.33203125" customWidth="1"/>
    <col min="2567" max="2567" width="25" customWidth="1"/>
    <col min="2568" max="2568" width="33.33203125" customWidth="1"/>
    <col min="2569" max="2569" width="25" customWidth="1"/>
    <col min="2817" max="2817" width="9.83203125" customWidth="1"/>
    <col min="2818" max="2818" width="0" hidden="1" customWidth="1"/>
    <col min="2819" max="2819" width="24" customWidth="1"/>
    <col min="2820" max="2820" width="33.33203125" customWidth="1"/>
    <col min="2821" max="2821" width="25" customWidth="1"/>
    <col min="2822" max="2822" width="33.33203125" customWidth="1"/>
    <col min="2823" max="2823" width="25" customWidth="1"/>
    <col min="2824" max="2824" width="33.33203125" customWidth="1"/>
    <col min="2825" max="2825" width="25" customWidth="1"/>
    <col min="3073" max="3073" width="9.83203125" customWidth="1"/>
    <col min="3074" max="3074" width="0" hidden="1" customWidth="1"/>
    <col min="3075" max="3075" width="24" customWidth="1"/>
    <col min="3076" max="3076" width="33.33203125" customWidth="1"/>
    <col min="3077" max="3077" width="25" customWidth="1"/>
    <col min="3078" max="3078" width="33.33203125" customWidth="1"/>
    <col min="3079" max="3079" width="25" customWidth="1"/>
    <col min="3080" max="3080" width="33.33203125" customWidth="1"/>
    <col min="3081" max="3081" width="25" customWidth="1"/>
    <col min="3329" max="3329" width="9.83203125" customWidth="1"/>
    <col min="3330" max="3330" width="0" hidden="1" customWidth="1"/>
    <col min="3331" max="3331" width="24" customWidth="1"/>
    <col min="3332" max="3332" width="33.33203125" customWidth="1"/>
    <col min="3333" max="3333" width="25" customWidth="1"/>
    <col min="3334" max="3334" width="33.33203125" customWidth="1"/>
    <col min="3335" max="3335" width="25" customWidth="1"/>
    <col min="3336" max="3336" width="33.33203125" customWidth="1"/>
    <col min="3337" max="3337" width="25" customWidth="1"/>
    <col min="3585" max="3585" width="9.83203125" customWidth="1"/>
    <col min="3586" max="3586" width="0" hidden="1" customWidth="1"/>
    <col min="3587" max="3587" width="24" customWidth="1"/>
    <col min="3588" max="3588" width="33.33203125" customWidth="1"/>
    <col min="3589" max="3589" width="25" customWidth="1"/>
    <col min="3590" max="3590" width="33.33203125" customWidth="1"/>
    <col min="3591" max="3591" width="25" customWidth="1"/>
    <col min="3592" max="3592" width="33.33203125" customWidth="1"/>
    <col min="3593" max="3593" width="25" customWidth="1"/>
    <col min="3841" max="3841" width="9.83203125" customWidth="1"/>
    <col min="3842" max="3842" width="0" hidden="1" customWidth="1"/>
    <col min="3843" max="3843" width="24" customWidth="1"/>
    <col min="3844" max="3844" width="33.33203125" customWidth="1"/>
    <col min="3845" max="3845" width="25" customWidth="1"/>
    <col min="3846" max="3846" width="33.33203125" customWidth="1"/>
    <col min="3847" max="3847" width="25" customWidth="1"/>
    <col min="3848" max="3848" width="33.33203125" customWidth="1"/>
    <col min="3849" max="3849" width="25" customWidth="1"/>
    <col min="4097" max="4097" width="9.83203125" customWidth="1"/>
    <col min="4098" max="4098" width="0" hidden="1" customWidth="1"/>
    <col min="4099" max="4099" width="24" customWidth="1"/>
    <col min="4100" max="4100" width="33.33203125" customWidth="1"/>
    <col min="4101" max="4101" width="25" customWidth="1"/>
    <col min="4102" max="4102" width="33.33203125" customWidth="1"/>
    <col min="4103" max="4103" width="25" customWidth="1"/>
    <col min="4104" max="4104" width="33.33203125" customWidth="1"/>
    <col min="4105" max="4105" width="25" customWidth="1"/>
    <col min="4353" max="4353" width="9.83203125" customWidth="1"/>
    <col min="4354" max="4354" width="0" hidden="1" customWidth="1"/>
    <col min="4355" max="4355" width="24" customWidth="1"/>
    <col min="4356" max="4356" width="33.33203125" customWidth="1"/>
    <col min="4357" max="4357" width="25" customWidth="1"/>
    <col min="4358" max="4358" width="33.33203125" customWidth="1"/>
    <col min="4359" max="4359" width="25" customWidth="1"/>
    <col min="4360" max="4360" width="33.33203125" customWidth="1"/>
    <col min="4361" max="4361" width="25" customWidth="1"/>
    <col min="4609" max="4609" width="9.83203125" customWidth="1"/>
    <col min="4610" max="4610" width="0" hidden="1" customWidth="1"/>
    <col min="4611" max="4611" width="24" customWidth="1"/>
    <col min="4612" max="4612" width="33.33203125" customWidth="1"/>
    <col min="4613" max="4613" width="25" customWidth="1"/>
    <col min="4614" max="4614" width="33.33203125" customWidth="1"/>
    <col min="4615" max="4615" width="25" customWidth="1"/>
    <col min="4616" max="4616" width="33.33203125" customWidth="1"/>
    <col min="4617" max="4617" width="25" customWidth="1"/>
    <col min="4865" max="4865" width="9.83203125" customWidth="1"/>
    <col min="4866" max="4866" width="0" hidden="1" customWidth="1"/>
    <col min="4867" max="4867" width="24" customWidth="1"/>
    <col min="4868" max="4868" width="33.33203125" customWidth="1"/>
    <col min="4869" max="4869" width="25" customWidth="1"/>
    <col min="4870" max="4870" width="33.33203125" customWidth="1"/>
    <col min="4871" max="4871" width="25" customWidth="1"/>
    <col min="4872" max="4872" width="33.33203125" customWidth="1"/>
    <col min="4873" max="4873" width="25" customWidth="1"/>
    <col min="5121" max="5121" width="9.83203125" customWidth="1"/>
    <col min="5122" max="5122" width="0" hidden="1" customWidth="1"/>
    <col min="5123" max="5123" width="24" customWidth="1"/>
    <col min="5124" max="5124" width="33.33203125" customWidth="1"/>
    <col min="5125" max="5125" width="25" customWidth="1"/>
    <col min="5126" max="5126" width="33.33203125" customWidth="1"/>
    <col min="5127" max="5127" width="25" customWidth="1"/>
    <col min="5128" max="5128" width="33.33203125" customWidth="1"/>
    <col min="5129" max="5129" width="25" customWidth="1"/>
    <col min="5377" max="5377" width="9.83203125" customWidth="1"/>
    <col min="5378" max="5378" width="0" hidden="1" customWidth="1"/>
    <col min="5379" max="5379" width="24" customWidth="1"/>
    <col min="5380" max="5380" width="33.33203125" customWidth="1"/>
    <col min="5381" max="5381" width="25" customWidth="1"/>
    <col min="5382" max="5382" width="33.33203125" customWidth="1"/>
    <col min="5383" max="5383" width="25" customWidth="1"/>
    <col min="5384" max="5384" width="33.33203125" customWidth="1"/>
    <col min="5385" max="5385" width="25" customWidth="1"/>
    <col min="5633" max="5633" width="9.83203125" customWidth="1"/>
    <col min="5634" max="5634" width="0" hidden="1" customWidth="1"/>
    <col min="5635" max="5635" width="24" customWidth="1"/>
    <col min="5636" max="5636" width="33.33203125" customWidth="1"/>
    <col min="5637" max="5637" width="25" customWidth="1"/>
    <col min="5638" max="5638" width="33.33203125" customWidth="1"/>
    <col min="5639" max="5639" width="25" customWidth="1"/>
    <col min="5640" max="5640" width="33.33203125" customWidth="1"/>
    <col min="5641" max="5641" width="25" customWidth="1"/>
    <col min="5889" max="5889" width="9.83203125" customWidth="1"/>
    <col min="5890" max="5890" width="0" hidden="1" customWidth="1"/>
    <col min="5891" max="5891" width="24" customWidth="1"/>
    <col min="5892" max="5892" width="33.33203125" customWidth="1"/>
    <col min="5893" max="5893" width="25" customWidth="1"/>
    <col min="5894" max="5894" width="33.33203125" customWidth="1"/>
    <col min="5895" max="5895" width="25" customWidth="1"/>
    <col min="5896" max="5896" width="33.33203125" customWidth="1"/>
    <col min="5897" max="5897" width="25" customWidth="1"/>
    <col min="6145" max="6145" width="9.83203125" customWidth="1"/>
    <col min="6146" max="6146" width="0" hidden="1" customWidth="1"/>
    <col min="6147" max="6147" width="24" customWidth="1"/>
    <col min="6148" max="6148" width="33.33203125" customWidth="1"/>
    <col min="6149" max="6149" width="25" customWidth="1"/>
    <col min="6150" max="6150" width="33.33203125" customWidth="1"/>
    <col min="6151" max="6151" width="25" customWidth="1"/>
    <col min="6152" max="6152" width="33.33203125" customWidth="1"/>
    <col min="6153" max="6153" width="25" customWidth="1"/>
    <col min="6401" max="6401" width="9.83203125" customWidth="1"/>
    <col min="6402" max="6402" width="0" hidden="1" customWidth="1"/>
    <col min="6403" max="6403" width="24" customWidth="1"/>
    <col min="6404" max="6404" width="33.33203125" customWidth="1"/>
    <col min="6405" max="6405" width="25" customWidth="1"/>
    <col min="6406" max="6406" width="33.33203125" customWidth="1"/>
    <col min="6407" max="6407" width="25" customWidth="1"/>
    <col min="6408" max="6408" width="33.33203125" customWidth="1"/>
    <col min="6409" max="6409" width="25" customWidth="1"/>
    <col min="6657" max="6657" width="9.83203125" customWidth="1"/>
    <col min="6658" max="6658" width="0" hidden="1" customWidth="1"/>
    <col min="6659" max="6659" width="24" customWidth="1"/>
    <col min="6660" max="6660" width="33.33203125" customWidth="1"/>
    <col min="6661" max="6661" width="25" customWidth="1"/>
    <col min="6662" max="6662" width="33.33203125" customWidth="1"/>
    <col min="6663" max="6663" width="25" customWidth="1"/>
    <col min="6664" max="6664" width="33.33203125" customWidth="1"/>
    <col min="6665" max="6665" width="25" customWidth="1"/>
    <col min="6913" max="6913" width="9.83203125" customWidth="1"/>
    <col min="6914" max="6914" width="0" hidden="1" customWidth="1"/>
    <col min="6915" max="6915" width="24" customWidth="1"/>
    <col min="6916" max="6916" width="33.33203125" customWidth="1"/>
    <col min="6917" max="6917" width="25" customWidth="1"/>
    <col min="6918" max="6918" width="33.33203125" customWidth="1"/>
    <col min="6919" max="6919" width="25" customWidth="1"/>
    <col min="6920" max="6920" width="33.33203125" customWidth="1"/>
    <col min="6921" max="6921" width="25" customWidth="1"/>
    <col min="7169" max="7169" width="9.83203125" customWidth="1"/>
    <col min="7170" max="7170" width="0" hidden="1" customWidth="1"/>
    <col min="7171" max="7171" width="24" customWidth="1"/>
    <col min="7172" max="7172" width="33.33203125" customWidth="1"/>
    <col min="7173" max="7173" width="25" customWidth="1"/>
    <col min="7174" max="7174" width="33.33203125" customWidth="1"/>
    <col min="7175" max="7175" width="25" customWidth="1"/>
    <col min="7176" max="7176" width="33.33203125" customWidth="1"/>
    <col min="7177" max="7177" width="25" customWidth="1"/>
    <col min="7425" max="7425" width="9.83203125" customWidth="1"/>
    <col min="7426" max="7426" width="0" hidden="1" customWidth="1"/>
    <col min="7427" max="7427" width="24" customWidth="1"/>
    <col min="7428" max="7428" width="33.33203125" customWidth="1"/>
    <col min="7429" max="7429" width="25" customWidth="1"/>
    <col min="7430" max="7430" width="33.33203125" customWidth="1"/>
    <col min="7431" max="7431" width="25" customWidth="1"/>
    <col min="7432" max="7432" width="33.33203125" customWidth="1"/>
    <col min="7433" max="7433" width="25" customWidth="1"/>
    <col min="7681" max="7681" width="9.83203125" customWidth="1"/>
    <col min="7682" max="7682" width="0" hidden="1" customWidth="1"/>
    <col min="7683" max="7683" width="24" customWidth="1"/>
    <col min="7684" max="7684" width="33.33203125" customWidth="1"/>
    <col min="7685" max="7685" width="25" customWidth="1"/>
    <col min="7686" max="7686" width="33.33203125" customWidth="1"/>
    <col min="7687" max="7687" width="25" customWidth="1"/>
    <col min="7688" max="7688" width="33.33203125" customWidth="1"/>
    <col min="7689" max="7689" width="25" customWidth="1"/>
    <col min="7937" max="7937" width="9.83203125" customWidth="1"/>
    <col min="7938" max="7938" width="0" hidden="1" customWidth="1"/>
    <col min="7939" max="7939" width="24" customWidth="1"/>
    <col min="7940" max="7940" width="33.33203125" customWidth="1"/>
    <col min="7941" max="7941" width="25" customWidth="1"/>
    <col min="7942" max="7942" width="33.33203125" customWidth="1"/>
    <col min="7943" max="7943" width="25" customWidth="1"/>
    <col min="7944" max="7944" width="33.33203125" customWidth="1"/>
    <col min="7945" max="7945" width="25" customWidth="1"/>
    <col min="8193" max="8193" width="9.83203125" customWidth="1"/>
    <col min="8194" max="8194" width="0" hidden="1" customWidth="1"/>
    <col min="8195" max="8195" width="24" customWidth="1"/>
    <col min="8196" max="8196" width="33.33203125" customWidth="1"/>
    <col min="8197" max="8197" width="25" customWidth="1"/>
    <col min="8198" max="8198" width="33.33203125" customWidth="1"/>
    <col min="8199" max="8199" width="25" customWidth="1"/>
    <col min="8200" max="8200" width="33.33203125" customWidth="1"/>
    <col min="8201" max="8201" width="25" customWidth="1"/>
    <col min="8449" max="8449" width="9.83203125" customWidth="1"/>
    <col min="8450" max="8450" width="0" hidden="1" customWidth="1"/>
    <col min="8451" max="8451" width="24" customWidth="1"/>
    <col min="8452" max="8452" width="33.33203125" customWidth="1"/>
    <col min="8453" max="8453" width="25" customWidth="1"/>
    <col min="8454" max="8454" width="33.33203125" customWidth="1"/>
    <col min="8455" max="8455" width="25" customWidth="1"/>
    <col min="8456" max="8456" width="33.33203125" customWidth="1"/>
    <col min="8457" max="8457" width="25" customWidth="1"/>
    <col min="8705" max="8705" width="9.83203125" customWidth="1"/>
    <col min="8706" max="8706" width="0" hidden="1" customWidth="1"/>
    <col min="8707" max="8707" width="24" customWidth="1"/>
    <col min="8708" max="8708" width="33.33203125" customWidth="1"/>
    <col min="8709" max="8709" width="25" customWidth="1"/>
    <col min="8710" max="8710" width="33.33203125" customWidth="1"/>
    <col min="8711" max="8711" width="25" customWidth="1"/>
    <col min="8712" max="8712" width="33.33203125" customWidth="1"/>
    <col min="8713" max="8713" width="25" customWidth="1"/>
    <col min="8961" max="8961" width="9.83203125" customWidth="1"/>
    <col min="8962" max="8962" width="0" hidden="1" customWidth="1"/>
    <col min="8963" max="8963" width="24" customWidth="1"/>
    <col min="8964" max="8964" width="33.33203125" customWidth="1"/>
    <col min="8965" max="8965" width="25" customWidth="1"/>
    <col min="8966" max="8966" width="33.33203125" customWidth="1"/>
    <col min="8967" max="8967" width="25" customWidth="1"/>
    <col min="8968" max="8968" width="33.33203125" customWidth="1"/>
    <col min="8969" max="8969" width="25" customWidth="1"/>
    <col min="9217" max="9217" width="9.83203125" customWidth="1"/>
    <col min="9218" max="9218" width="0" hidden="1" customWidth="1"/>
    <col min="9219" max="9219" width="24" customWidth="1"/>
    <col min="9220" max="9220" width="33.33203125" customWidth="1"/>
    <col min="9221" max="9221" width="25" customWidth="1"/>
    <col min="9222" max="9222" width="33.33203125" customWidth="1"/>
    <col min="9223" max="9223" width="25" customWidth="1"/>
    <col min="9224" max="9224" width="33.33203125" customWidth="1"/>
    <col min="9225" max="9225" width="25" customWidth="1"/>
    <col min="9473" max="9473" width="9.83203125" customWidth="1"/>
    <col min="9474" max="9474" width="0" hidden="1" customWidth="1"/>
    <col min="9475" max="9475" width="24" customWidth="1"/>
    <col min="9476" max="9476" width="33.33203125" customWidth="1"/>
    <col min="9477" max="9477" width="25" customWidth="1"/>
    <col min="9478" max="9478" width="33.33203125" customWidth="1"/>
    <col min="9479" max="9479" width="25" customWidth="1"/>
    <col min="9480" max="9480" width="33.33203125" customWidth="1"/>
    <col min="9481" max="9481" width="25" customWidth="1"/>
    <col min="9729" max="9729" width="9.83203125" customWidth="1"/>
    <col min="9730" max="9730" width="0" hidden="1" customWidth="1"/>
    <col min="9731" max="9731" width="24" customWidth="1"/>
    <col min="9732" max="9732" width="33.33203125" customWidth="1"/>
    <col min="9733" max="9733" width="25" customWidth="1"/>
    <col min="9734" max="9734" width="33.33203125" customWidth="1"/>
    <col min="9735" max="9735" width="25" customWidth="1"/>
    <col min="9736" max="9736" width="33.33203125" customWidth="1"/>
    <col min="9737" max="9737" width="25" customWidth="1"/>
    <col min="9985" max="9985" width="9.83203125" customWidth="1"/>
    <col min="9986" max="9986" width="0" hidden="1" customWidth="1"/>
    <col min="9987" max="9987" width="24" customWidth="1"/>
    <col min="9988" max="9988" width="33.33203125" customWidth="1"/>
    <col min="9989" max="9989" width="25" customWidth="1"/>
    <col min="9990" max="9990" width="33.33203125" customWidth="1"/>
    <col min="9991" max="9991" width="25" customWidth="1"/>
    <col min="9992" max="9992" width="33.33203125" customWidth="1"/>
    <col min="9993" max="9993" width="25" customWidth="1"/>
    <col min="10241" max="10241" width="9.83203125" customWidth="1"/>
    <col min="10242" max="10242" width="0" hidden="1" customWidth="1"/>
    <col min="10243" max="10243" width="24" customWidth="1"/>
    <col min="10244" max="10244" width="33.33203125" customWidth="1"/>
    <col min="10245" max="10245" width="25" customWidth="1"/>
    <col min="10246" max="10246" width="33.33203125" customWidth="1"/>
    <col min="10247" max="10247" width="25" customWidth="1"/>
    <col min="10248" max="10248" width="33.33203125" customWidth="1"/>
    <col min="10249" max="10249" width="25" customWidth="1"/>
    <col min="10497" max="10497" width="9.83203125" customWidth="1"/>
    <col min="10498" max="10498" width="0" hidden="1" customWidth="1"/>
    <col min="10499" max="10499" width="24" customWidth="1"/>
    <col min="10500" max="10500" width="33.33203125" customWidth="1"/>
    <col min="10501" max="10501" width="25" customWidth="1"/>
    <col min="10502" max="10502" width="33.33203125" customWidth="1"/>
    <col min="10503" max="10503" width="25" customWidth="1"/>
    <col min="10504" max="10504" width="33.33203125" customWidth="1"/>
    <col min="10505" max="10505" width="25" customWidth="1"/>
    <col min="10753" max="10753" width="9.83203125" customWidth="1"/>
    <col min="10754" max="10754" width="0" hidden="1" customWidth="1"/>
    <col min="10755" max="10755" width="24" customWidth="1"/>
    <col min="10756" max="10756" width="33.33203125" customWidth="1"/>
    <col min="10757" max="10757" width="25" customWidth="1"/>
    <col min="10758" max="10758" width="33.33203125" customWidth="1"/>
    <col min="10759" max="10759" width="25" customWidth="1"/>
    <col min="10760" max="10760" width="33.33203125" customWidth="1"/>
    <col min="10761" max="10761" width="25" customWidth="1"/>
    <col min="11009" max="11009" width="9.83203125" customWidth="1"/>
    <col min="11010" max="11010" width="0" hidden="1" customWidth="1"/>
    <col min="11011" max="11011" width="24" customWidth="1"/>
    <col min="11012" max="11012" width="33.33203125" customWidth="1"/>
    <col min="11013" max="11013" width="25" customWidth="1"/>
    <col min="11014" max="11014" width="33.33203125" customWidth="1"/>
    <col min="11015" max="11015" width="25" customWidth="1"/>
    <col min="11016" max="11016" width="33.33203125" customWidth="1"/>
    <col min="11017" max="11017" width="25" customWidth="1"/>
    <col min="11265" max="11265" width="9.83203125" customWidth="1"/>
    <col min="11266" max="11266" width="0" hidden="1" customWidth="1"/>
    <col min="11267" max="11267" width="24" customWidth="1"/>
    <col min="11268" max="11268" width="33.33203125" customWidth="1"/>
    <col min="11269" max="11269" width="25" customWidth="1"/>
    <col min="11270" max="11270" width="33.33203125" customWidth="1"/>
    <col min="11271" max="11271" width="25" customWidth="1"/>
    <col min="11272" max="11272" width="33.33203125" customWidth="1"/>
    <col min="11273" max="11273" width="25" customWidth="1"/>
    <col min="11521" max="11521" width="9.83203125" customWidth="1"/>
    <col min="11522" max="11522" width="0" hidden="1" customWidth="1"/>
    <col min="11523" max="11523" width="24" customWidth="1"/>
    <col min="11524" max="11524" width="33.33203125" customWidth="1"/>
    <col min="11525" max="11525" width="25" customWidth="1"/>
    <col min="11526" max="11526" width="33.33203125" customWidth="1"/>
    <col min="11527" max="11527" width="25" customWidth="1"/>
    <col min="11528" max="11528" width="33.33203125" customWidth="1"/>
    <col min="11529" max="11529" width="25" customWidth="1"/>
    <col min="11777" max="11777" width="9.83203125" customWidth="1"/>
    <col min="11778" max="11778" width="0" hidden="1" customWidth="1"/>
    <col min="11779" max="11779" width="24" customWidth="1"/>
    <col min="11780" max="11780" width="33.33203125" customWidth="1"/>
    <col min="11781" max="11781" width="25" customWidth="1"/>
    <col min="11782" max="11782" width="33.33203125" customWidth="1"/>
    <col min="11783" max="11783" width="25" customWidth="1"/>
    <col min="11784" max="11784" width="33.33203125" customWidth="1"/>
    <col min="11785" max="11785" width="25" customWidth="1"/>
    <col min="12033" max="12033" width="9.83203125" customWidth="1"/>
    <col min="12034" max="12034" width="0" hidden="1" customWidth="1"/>
    <col min="12035" max="12035" width="24" customWidth="1"/>
    <col min="12036" max="12036" width="33.33203125" customWidth="1"/>
    <col min="12037" max="12037" width="25" customWidth="1"/>
    <col min="12038" max="12038" width="33.33203125" customWidth="1"/>
    <col min="12039" max="12039" width="25" customWidth="1"/>
    <col min="12040" max="12040" width="33.33203125" customWidth="1"/>
    <col min="12041" max="12041" width="25" customWidth="1"/>
    <col min="12289" max="12289" width="9.83203125" customWidth="1"/>
    <col min="12290" max="12290" width="0" hidden="1" customWidth="1"/>
    <col min="12291" max="12291" width="24" customWidth="1"/>
    <col min="12292" max="12292" width="33.33203125" customWidth="1"/>
    <col min="12293" max="12293" width="25" customWidth="1"/>
    <col min="12294" max="12294" width="33.33203125" customWidth="1"/>
    <col min="12295" max="12295" width="25" customWidth="1"/>
    <col min="12296" max="12296" width="33.33203125" customWidth="1"/>
    <col min="12297" max="12297" width="25" customWidth="1"/>
    <col min="12545" max="12545" width="9.83203125" customWidth="1"/>
    <col min="12546" max="12546" width="0" hidden="1" customWidth="1"/>
    <col min="12547" max="12547" width="24" customWidth="1"/>
    <col min="12548" max="12548" width="33.33203125" customWidth="1"/>
    <col min="12549" max="12549" width="25" customWidth="1"/>
    <col min="12550" max="12550" width="33.33203125" customWidth="1"/>
    <col min="12551" max="12551" width="25" customWidth="1"/>
    <col min="12552" max="12552" width="33.33203125" customWidth="1"/>
    <col min="12553" max="12553" width="25" customWidth="1"/>
    <col min="12801" max="12801" width="9.83203125" customWidth="1"/>
    <col min="12802" max="12802" width="0" hidden="1" customWidth="1"/>
    <col min="12803" max="12803" width="24" customWidth="1"/>
    <col min="12804" max="12804" width="33.33203125" customWidth="1"/>
    <col min="12805" max="12805" width="25" customWidth="1"/>
    <col min="12806" max="12806" width="33.33203125" customWidth="1"/>
    <col min="12807" max="12807" width="25" customWidth="1"/>
    <col min="12808" max="12808" width="33.33203125" customWidth="1"/>
    <col min="12809" max="12809" width="25" customWidth="1"/>
    <col min="13057" max="13057" width="9.83203125" customWidth="1"/>
    <col min="13058" max="13058" width="0" hidden="1" customWidth="1"/>
    <col min="13059" max="13059" width="24" customWidth="1"/>
    <col min="13060" max="13060" width="33.33203125" customWidth="1"/>
    <col min="13061" max="13061" width="25" customWidth="1"/>
    <col min="13062" max="13062" width="33.33203125" customWidth="1"/>
    <col min="13063" max="13063" width="25" customWidth="1"/>
    <col min="13064" max="13064" width="33.33203125" customWidth="1"/>
    <col min="13065" max="13065" width="25" customWidth="1"/>
    <col min="13313" max="13313" width="9.83203125" customWidth="1"/>
    <col min="13314" max="13314" width="0" hidden="1" customWidth="1"/>
    <col min="13315" max="13315" width="24" customWidth="1"/>
    <col min="13316" max="13316" width="33.33203125" customWidth="1"/>
    <col min="13317" max="13317" width="25" customWidth="1"/>
    <col min="13318" max="13318" width="33.33203125" customWidth="1"/>
    <col min="13319" max="13319" width="25" customWidth="1"/>
    <col min="13320" max="13320" width="33.33203125" customWidth="1"/>
    <col min="13321" max="13321" width="25" customWidth="1"/>
    <col min="13569" max="13569" width="9.83203125" customWidth="1"/>
    <col min="13570" max="13570" width="0" hidden="1" customWidth="1"/>
    <col min="13571" max="13571" width="24" customWidth="1"/>
    <col min="13572" max="13572" width="33.33203125" customWidth="1"/>
    <col min="13573" max="13573" width="25" customWidth="1"/>
    <col min="13574" max="13574" width="33.33203125" customWidth="1"/>
    <col min="13575" max="13575" width="25" customWidth="1"/>
    <col min="13576" max="13576" width="33.33203125" customWidth="1"/>
    <col min="13577" max="13577" width="25" customWidth="1"/>
    <col min="13825" max="13825" width="9.83203125" customWidth="1"/>
    <col min="13826" max="13826" width="0" hidden="1" customWidth="1"/>
    <col min="13827" max="13827" width="24" customWidth="1"/>
    <col min="13828" max="13828" width="33.33203125" customWidth="1"/>
    <col min="13829" max="13829" width="25" customWidth="1"/>
    <col min="13830" max="13830" width="33.33203125" customWidth="1"/>
    <col min="13831" max="13831" width="25" customWidth="1"/>
    <col min="13832" max="13832" width="33.33203125" customWidth="1"/>
    <col min="13833" max="13833" width="25" customWidth="1"/>
    <col min="14081" max="14081" width="9.83203125" customWidth="1"/>
    <col min="14082" max="14082" width="0" hidden="1" customWidth="1"/>
    <col min="14083" max="14083" width="24" customWidth="1"/>
    <col min="14084" max="14084" width="33.33203125" customWidth="1"/>
    <col min="14085" max="14085" width="25" customWidth="1"/>
    <col min="14086" max="14086" width="33.33203125" customWidth="1"/>
    <col min="14087" max="14087" width="25" customWidth="1"/>
    <col min="14088" max="14088" width="33.33203125" customWidth="1"/>
    <col min="14089" max="14089" width="25" customWidth="1"/>
    <col min="14337" max="14337" width="9.83203125" customWidth="1"/>
    <col min="14338" max="14338" width="0" hidden="1" customWidth="1"/>
    <col min="14339" max="14339" width="24" customWidth="1"/>
    <col min="14340" max="14340" width="33.33203125" customWidth="1"/>
    <col min="14341" max="14341" width="25" customWidth="1"/>
    <col min="14342" max="14342" width="33.33203125" customWidth="1"/>
    <col min="14343" max="14343" width="25" customWidth="1"/>
    <col min="14344" max="14344" width="33.33203125" customWidth="1"/>
    <col min="14345" max="14345" width="25" customWidth="1"/>
    <col min="14593" max="14593" width="9.83203125" customWidth="1"/>
    <col min="14594" max="14594" width="0" hidden="1" customWidth="1"/>
    <col min="14595" max="14595" width="24" customWidth="1"/>
    <col min="14596" max="14596" width="33.33203125" customWidth="1"/>
    <col min="14597" max="14597" width="25" customWidth="1"/>
    <col min="14598" max="14598" width="33.33203125" customWidth="1"/>
    <col min="14599" max="14599" width="25" customWidth="1"/>
    <col min="14600" max="14600" width="33.33203125" customWidth="1"/>
    <col min="14601" max="14601" width="25" customWidth="1"/>
    <col min="14849" max="14849" width="9.83203125" customWidth="1"/>
    <col min="14850" max="14850" width="0" hidden="1" customWidth="1"/>
    <col min="14851" max="14851" width="24" customWidth="1"/>
    <col min="14852" max="14852" width="33.33203125" customWidth="1"/>
    <col min="14853" max="14853" width="25" customWidth="1"/>
    <col min="14854" max="14854" width="33.33203125" customWidth="1"/>
    <col min="14855" max="14855" width="25" customWidth="1"/>
    <col min="14856" max="14856" width="33.33203125" customWidth="1"/>
    <col min="14857" max="14857" width="25" customWidth="1"/>
    <col min="15105" max="15105" width="9.83203125" customWidth="1"/>
    <col min="15106" max="15106" width="0" hidden="1" customWidth="1"/>
    <col min="15107" max="15107" width="24" customWidth="1"/>
    <col min="15108" max="15108" width="33.33203125" customWidth="1"/>
    <col min="15109" max="15109" width="25" customWidth="1"/>
    <col min="15110" max="15110" width="33.33203125" customWidth="1"/>
    <col min="15111" max="15111" width="25" customWidth="1"/>
    <col min="15112" max="15112" width="33.33203125" customWidth="1"/>
    <col min="15113" max="15113" width="25" customWidth="1"/>
    <col min="15361" max="15361" width="9.83203125" customWidth="1"/>
    <col min="15362" max="15362" width="0" hidden="1" customWidth="1"/>
    <col min="15363" max="15363" width="24" customWidth="1"/>
    <col min="15364" max="15364" width="33.33203125" customWidth="1"/>
    <col min="15365" max="15365" width="25" customWidth="1"/>
    <col min="15366" max="15366" width="33.33203125" customWidth="1"/>
    <col min="15367" max="15367" width="25" customWidth="1"/>
    <col min="15368" max="15368" width="33.33203125" customWidth="1"/>
    <col min="15369" max="15369" width="25" customWidth="1"/>
    <col min="15617" max="15617" width="9.83203125" customWidth="1"/>
    <col min="15618" max="15618" width="0" hidden="1" customWidth="1"/>
    <col min="15619" max="15619" width="24" customWidth="1"/>
    <col min="15620" max="15620" width="33.33203125" customWidth="1"/>
    <col min="15621" max="15621" width="25" customWidth="1"/>
    <col min="15622" max="15622" width="33.33203125" customWidth="1"/>
    <col min="15623" max="15623" width="25" customWidth="1"/>
    <col min="15624" max="15624" width="33.33203125" customWidth="1"/>
    <col min="15625" max="15625" width="25" customWidth="1"/>
    <col min="15873" max="15873" width="9.83203125" customWidth="1"/>
    <col min="15874" max="15874" width="0" hidden="1" customWidth="1"/>
    <col min="15875" max="15875" width="24" customWidth="1"/>
    <col min="15876" max="15876" width="33.33203125" customWidth="1"/>
    <col min="15877" max="15877" width="25" customWidth="1"/>
    <col min="15878" max="15878" width="33.33203125" customWidth="1"/>
    <col min="15879" max="15879" width="25" customWidth="1"/>
    <col min="15880" max="15880" width="33.33203125" customWidth="1"/>
    <col min="15881" max="15881" width="25" customWidth="1"/>
    <col min="16129" max="16129" width="9.83203125" customWidth="1"/>
    <col min="16130" max="16130" width="0" hidden="1" customWidth="1"/>
    <col min="16131" max="16131" width="24" customWidth="1"/>
    <col min="16132" max="16132" width="33.33203125" customWidth="1"/>
    <col min="16133" max="16133" width="25" customWidth="1"/>
    <col min="16134" max="16134" width="33.33203125" customWidth="1"/>
    <col min="16135" max="16135" width="25" customWidth="1"/>
    <col min="16136" max="16136" width="33.33203125" customWidth="1"/>
    <col min="16137" max="16137" width="25" customWidth="1"/>
  </cols>
  <sheetData>
    <row r="1" spans="1:9" ht="30" customHeight="1">
      <c r="A1" s="88" t="s">
        <v>52</v>
      </c>
      <c r="B1" s="89"/>
    </row>
    <row r="2" spans="1:9" ht="16.5" customHeight="1" thickBot="1">
      <c r="C2" t="s">
        <v>1</v>
      </c>
    </row>
    <row r="3" spans="1:9" ht="26.25" customHeight="1" thickBot="1">
      <c r="C3" s="123">
        <v>55</v>
      </c>
      <c r="D3" s="124"/>
      <c r="E3" s="1"/>
      <c r="F3" s="90"/>
      <c r="G3" s="91"/>
      <c r="H3" s="3"/>
      <c r="I3" s="3"/>
    </row>
    <row r="4" spans="1:9" ht="30" customHeight="1" thickBot="1">
      <c r="C4" s="2"/>
      <c r="D4" s="3"/>
      <c r="E4" s="1"/>
      <c r="F4" s="90"/>
      <c r="G4" s="91"/>
      <c r="H4" s="3"/>
      <c r="I4" s="4" t="s">
        <v>53</v>
      </c>
    </row>
    <row r="5" spans="1:9" ht="37.5" customHeight="1" thickTop="1" thickBot="1">
      <c r="C5" s="3"/>
      <c r="D5" s="125" t="s">
        <v>3</v>
      </c>
      <c r="E5" s="126"/>
      <c r="F5" s="132" t="s">
        <v>67</v>
      </c>
      <c r="G5" s="133"/>
      <c r="H5" s="134" t="s">
        <v>54</v>
      </c>
      <c r="I5" s="135"/>
    </row>
    <row r="6" spans="1:9" ht="37.5" customHeight="1">
      <c r="C6" s="5" t="s">
        <v>4</v>
      </c>
      <c r="D6" s="6"/>
      <c r="E6" s="136"/>
      <c r="F6" s="92"/>
      <c r="G6" s="138"/>
      <c r="H6" s="93"/>
      <c r="I6" s="140"/>
    </row>
    <row r="7" spans="1:9" ht="37.5" customHeight="1" thickBot="1">
      <c r="C7" s="7" t="s">
        <v>68</v>
      </c>
      <c r="D7" s="8">
        <f>'②-7工事'!U53</f>
        <v>44044</v>
      </c>
      <c r="E7" s="137"/>
      <c r="F7" s="8">
        <f>'②-7下業務'!U36</f>
        <v>11656</v>
      </c>
      <c r="G7" s="139"/>
      <c r="H7" s="119">
        <f>F7+D7</f>
        <v>55700</v>
      </c>
      <c r="I7" s="141"/>
    </row>
    <row r="8" spans="1:9" ht="37.5" customHeight="1">
      <c r="C8" s="130" t="s">
        <v>69</v>
      </c>
      <c r="D8" s="9" t="s">
        <v>70</v>
      </c>
      <c r="E8" s="107" t="s">
        <v>55</v>
      </c>
      <c r="F8" s="9" t="s">
        <v>71</v>
      </c>
      <c r="G8" s="94" t="s">
        <v>55</v>
      </c>
      <c r="H8" s="95"/>
      <c r="I8" s="96" t="s">
        <v>55</v>
      </c>
    </row>
    <row r="9" spans="1:9" ht="37.5" customHeight="1" thickBot="1">
      <c r="C9" s="131"/>
      <c r="D9" s="8">
        <f>'②-7工事'!U53</f>
        <v>44044</v>
      </c>
      <c r="E9" s="108">
        <f>D9-D7</f>
        <v>0</v>
      </c>
      <c r="F9" s="8">
        <f>'②-7下業務'!U53</f>
        <v>13539</v>
      </c>
      <c r="G9" s="97">
        <f>F9-F7</f>
        <v>1883</v>
      </c>
      <c r="H9" s="119">
        <f>F9+D9</f>
        <v>57583</v>
      </c>
      <c r="I9" s="118">
        <f>G9+E9</f>
        <v>1883</v>
      </c>
    </row>
  </sheetData>
  <mergeCells count="8">
    <mergeCell ref="C8:C9"/>
    <mergeCell ref="F5:G5"/>
    <mergeCell ref="C3:D3"/>
    <mergeCell ref="D5:E5"/>
    <mergeCell ref="H5:I5"/>
    <mergeCell ref="E6:E7"/>
    <mergeCell ref="G6:G7"/>
    <mergeCell ref="I6:I7"/>
  </mergeCells>
  <phoneticPr fontId="3"/>
  <pageMargins left="0.39370078740157483" right="0.19685039370078741" top="1.0629921259842521" bottom="0.39370078740157483" header="0.31496062992125984" footer="0.19685039370078741"/>
  <pageSetup paperSize="9" scale="83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6F71-9CED-46D7-8A41-E83BFF3E376D}">
  <sheetPr>
    <pageSetUpPr fitToPage="1"/>
  </sheetPr>
  <dimension ref="A1:U119"/>
  <sheetViews>
    <sheetView view="pageBreakPreview" zoomScaleNormal="90" zoomScaleSheetLayoutView="100" workbookViewId="0">
      <pane xSplit="2" ySplit="6" topLeftCell="C40" activePane="bottomRight" state="frozen"/>
      <selection activeCell="C3" sqref="C3:D3"/>
      <selection pane="topRight" activeCell="C3" sqref="C3:D3"/>
      <selection pane="bottomLeft" activeCell="C3" sqref="C3:D3"/>
      <selection pane="bottomRight" activeCell="C3" sqref="C3:D3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11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6"/>
      <c r="D2" s="13"/>
      <c r="E2" s="17">
        <f>①水道料金!C3</f>
        <v>55</v>
      </c>
      <c r="F2" s="18"/>
      <c r="G2" s="19">
        <v>20</v>
      </c>
      <c r="H2" s="19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20"/>
      <c r="B3" s="20"/>
      <c r="O3" s="14" t="s">
        <v>16</v>
      </c>
      <c r="Q3" s="15"/>
      <c r="R3" s="15"/>
      <c r="S3" s="15"/>
      <c r="T3" s="15"/>
      <c r="U3" s="15"/>
    </row>
    <row r="4" spans="1:21" ht="13.5" customHeight="1">
      <c r="A4" s="21" t="s">
        <v>17</v>
      </c>
      <c r="B4" s="22"/>
      <c r="C4" s="155" t="s">
        <v>13</v>
      </c>
      <c r="D4" s="156"/>
      <c r="E4" s="156"/>
      <c r="F4" s="156"/>
      <c r="G4" s="156"/>
      <c r="H4" s="156"/>
      <c r="I4" s="156"/>
      <c r="J4" s="156"/>
      <c r="K4" s="156"/>
      <c r="L4" s="156"/>
      <c r="M4" s="157"/>
      <c r="N4" s="158" t="s">
        <v>18</v>
      </c>
      <c r="O4" s="148" t="s">
        <v>19</v>
      </c>
      <c r="Q4" s="15"/>
      <c r="R4" s="15"/>
      <c r="S4" s="15"/>
      <c r="T4" s="15"/>
      <c r="U4" s="15"/>
    </row>
    <row r="5" spans="1:21" ht="13.5" customHeight="1">
      <c r="A5" s="23"/>
      <c r="B5" s="24"/>
      <c r="C5" s="25" t="s">
        <v>20</v>
      </c>
      <c r="D5" s="26" t="s">
        <v>21</v>
      </c>
      <c r="E5" s="26" t="s">
        <v>22</v>
      </c>
      <c r="F5" s="26" t="s">
        <v>23</v>
      </c>
      <c r="G5" s="26" t="s">
        <v>24</v>
      </c>
      <c r="H5" s="26" t="s">
        <v>25</v>
      </c>
      <c r="I5" s="26" t="s">
        <v>26</v>
      </c>
      <c r="J5" s="26" t="s">
        <v>27</v>
      </c>
      <c r="K5" s="26" t="s">
        <v>28</v>
      </c>
      <c r="L5" s="26" t="s">
        <v>29</v>
      </c>
      <c r="M5" s="27" t="s">
        <v>30</v>
      </c>
      <c r="N5" s="159"/>
      <c r="O5" s="161"/>
    </row>
    <row r="6" spans="1:21" ht="13.5" customHeight="1">
      <c r="A6" s="28"/>
      <c r="B6" s="29"/>
      <c r="C6" s="30">
        <v>20</v>
      </c>
      <c r="D6" s="31">
        <v>40</v>
      </c>
      <c r="E6" s="31">
        <v>60</v>
      </c>
      <c r="F6" s="31">
        <v>80</v>
      </c>
      <c r="G6" s="31">
        <v>100</v>
      </c>
      <c r="H6" s="31">
        <v>200</v>
      </c>
      <c r="I6" s="31">
        <v>400</v>
      </c>
      <c r="J6" s="31">
        <v>600</v>
      </c>
      <c r="K6" s="31">
        <v>1000</v>
      </c>
      <c r="L6" s="31">
        <v>2000</v>
      </c>
      <c r="M6" s="32"/>
      <c r="N6" s="159"/>
      <c r="O6" s="161"/>
    </row>
    <row r="7" spans="1:21" ht="13.5" customHeight="1">
      <c r="A7" s="162" t="s">
        <v>31</v>
      </c>
      <c r="B7" s="163"/>
      <c r="C7" s="33"/>
      <c r="D7" s="34"/>
      <c r="E7" s="34"/>
      <c r="F7" s="34"/>
      <c r="G7" s="34"/>
      <c r="H7" s="34"/>
      <c r="I7" s="34"/>
      <c r="J7" s="34"/>
      <c r="K7" s="34"/>
      <c r="L7" s="34"/>
      <c r="M7" s="29"/>
      <c r="N7" s="160"/>
      <c r="O7" s="149"/>
    </row>
    <row r="8" spans="1:21" ht="13.5" customHeight="1">
      <c r="A8" s="35" t="s">
        <v>32</v>
      </c>
      <c r="B8" s="36">
        <v>11560</v>
      </c>
      <c r="C8" s="37">
        <v>1</v>
      </c>
      <c r="D8" s="38"/>
      <c r="E8" s="38"/>
      <c r="F8" s="38"/>
      <c r="G8" s="38"/>
      <c r="H8" s="38"/>
      <c r="I8" s="38"/>
      <c r="J8" s="38"/>
      <c r="K8" s="39"/>
      <c r="L8" s="39"/>
      <c r="M8" s="40"/>
      <c r="N8" s="41">
        <v>20</v>
      </c>
      <c r="O8" s="42">
        <f t="shared" ref="O8:O18" si="0">B8*+SUM(C8:M8)</f>
        <v>11560</v>
      </c>
    </row>
    <row r="9" spans="1:21" ht="13.5" customHeight="1">
      <c r="A9" s="43" t="s">
        <v>33</v>
      </c>
      <c r="B9" s="44">
        <v>578</v>
      </c>
      <c r="C9" s="45"/>
      <c r="D9" s="46">
        <f>IF($E$2&lt;40,$H$2,20)</f>
        <v>20</v>
      </c>
      <c r="E9" s="46"/>
      <c r="F9" s="46"/>
      <c r="G9" s="46"/>
      <c r="H9" s="46"/>
      <c r="I9" s="46"/>
      <c r="J9" s="46"/>
      <c r="K9" s="47"/>
      <c r="L9" s="47"/>
      <c r="M9" s="48"/>
      <c r="N9" s="48">
        <f t="shared" ref="N9:N19" si="1">SUM(C9:M9)</f>
        <v>20</v>
      </c>
      <c r="O9" s="49">
        <f t="shared" si="0"/>
        <v>11560</v>
      </c>
    </row>
    <row r="10" spans="1:21" ht="13.5" customHeight="1">
      <c r="A10" s="43" t="s">
        <v>34</v>
      </c>
      <c r="B10" s="44">
        <f>+B9</f>
        <v>578</v>
      </c>
      <c r="C10" s="45"/>
      <c r="D10" s="46"/>
      <c r="E10" s="46">
        <f>IF(IF($E$2&lt;60,$E$2-40,20)&lt;0,0,IF($E$2&lt;60,$E$2-40,20))</f>
        <v>15</v>
      </c>
      <c r="F10" s="46"/>
      <c r="G10" s="46"/>
      <c r="H10" s="46"/>
      <c r="I10" s="46"/>
      <c r="J10" s="46"/>
      <c r="K10" s="47"/>
      <c r="L10" s="47"/>
      <c r="M10" s="48"/>
      <c r="N10" s="48">
        <f t="shared" si="1"/>
        <v>15</v>
      </c>
      <c r="O10" s="49">
        <f t="shared" si="0"/>
        <v>8670</v>
      </c>
    </row>
    <row r="11" spans="1:21" ht="13.5" customHeight="1">
      <c r="A11" s="43" t="s">
        <v>35</v>
      </c>
      <c r="B11" s="44">
        <f t="shared" ref="B11:B18" si="2">+B10</f>
        <v>578</v>
      </c>
      <c r="C11" s="45"/>
      <c r="D11" s="46"/>
      <c r="E11" s="46"/>
      <c r="F11" s="46">
        <f>IF(IF($E$2&lt;80,$E$2-60,20)&lt;0,0,IF($E$2&lt;80,$E$2-60,20))</f>
        <v>0</v>
      </c>
      <c r="G11" s="46"/>
      <c r="H11" s="46"/>
      <c r="I11" s="46"/>
      <c r="J11" s="46"/>
      <c r="K11" s="47"/>
      <c r="L11" s="47"/>
      <c r="M11" s="48"/>
      <c r="N11" s="48">
        <f t="shared" si="1"/>
        <v>0</v>
      </c>
      <c r="O11" s="49">
        <f t="shared" si="0"/>
        <v>0</v>
      </c>
    </row>
    <row r="12" spans="1:21" ht="13.5" customHeight="1">
      <c r="A12" s="43" t="s">
        <v>36</v>
      </c>
      <c r="B12" s="44">
        <f t="shared" si="2"/>
        <v>578</v>
      </c>
      <c r="C12" s="45"/>
      <c r="D12" s="46"/>
      <c r="E12" s="46"/>
      <c r="F12" s="46"/>
      <c r="G12" s="46">
        <f>IF(IF($E$2&lt;100,$E$2-80,20)&lt;0,0,IF($E$2&lt;100,$E$2-80,20))</f>
        <v>0</v>
      </c>
      <c r="H12" s="46"/>
      <c r="I12" s="46"/>
      <c r="J12" s="46"/>
      <c r="K12" s="47"/>
      <c r="L12" s="47"/>
      <c r="M12" s="48"/>
      <c r="N12" s="48">
        <f t="shared" si="1"/>
        <v>0</v>
      </c>
      <c r="O12" s="49">
        <f t="shared" si="0"/>
        <v>0</v>
      </c>
    </row>
    <row r="13" spans="1:21" ht="13.5" customHeight="1">
      <c r="A13" s="43" t="s">
        <v>37</v>
      </c>
      <c r="B13" s="44">
        <f t="shared" si="2"/>
        <v>578</v>
      </c>
      <c r="C13" s="45"/>
      <c r="D13" s="46"/>
      <c r="E13" s="46"/>
      <c r="F13" s="46"/>
      <c r="G13" s="46"/>
      <c r="H13" s="46">
        <f>IF(IF($E$2&lt;200,$E$2-100,100)&lt;0,0,IF($E$2&lt;200,$E$2-100,100))</f>
        <v>0</v>
      </c>
      <c r="I13" s="46"/>
      <c r="J13" s="46"/>
      <c r="K13" s="47"/>
      <c r="L13" s="47"/>
      <c r="M13" s="48"/>
      <c r="N13" s="48">
        <f t="shared" si="1"/>
        <v>0</v>
      </c>
      <c r="O13" s="49">
        <f t="shared" si="0"/>
        <v>0</v>
      </c>
    </row>
    <row r="14" spans="1:21" ht="13.5" customHeight="1">
      <c r="A14" s="43" t="s">
        <v>38</v>
      </c>
      <c r="B14" s="44">
        <f t="shared" si="2"/>
        <v>578</v>
      </c>
      <c r="C14" s="45"/>
      <c r="D14" s="46"/>
      <c r="E14" s="46"/>
      <c r="F14" s="46"/>
      <c r="G14" s="46"/>
      <c r="H14" s="46"/>
      <c r="I14" s="46">
        <f>IF(IF($E$2&lt;400,$E$2-200,200)&lt;0,0,IF($E$2&lt;400,$E$2-200,200))</f>
        <v>0</v>
      </c>
      <c r="J14" s="46"/>
      <c r="K14" s="47"/>
      <c r="L14" s="47"/>
      <c r="M14" s="48"/>
      <c r="N14" s="48">
        <f t="shared" si="1"/>
        <v>0</v>
      </c>
      <c r="O14" s="49">
        <f t="shared" si="0"/>
        <v>0</v>
      </c>
    </row>
    <row r="15" spans="1:21" ht="13.5" customHeight="1">
      <c r="A15" s="43" t="s">
        <v>39</v>
      </c>
      <c r="B15" s="44">
        <f t="shared" si="2"/>
        <v>578</v>
      </c>
      <c r="C15" s="45"/>
      <c r="D15" s="46"/>
      <c r="E15" s="46"/>
      <c r="F15" s="46"/>
      <c r="G15" s="46"/>
      <c r="H15" s="46"/>
      <c r="I15" s="46"/>
      <c r="J15" s="46">
        <f>IF(IF($E$2&lt;600,$E$2-400,200)&lt;0,0,IF($E$2&lt;600,$E$2-400,200))</f>
        <v>0</v>
      </c>
      <c r="K15" s="47"/>
      <c r="L15" s="47"/>
      <c r="M15" s="48"/>
      <c r="N15" s="48">
        <f t="shared" si="1"/>
        <v>0</v>
      </c>
      <c r="O15" s="49">
        <f t="shared" si="0"/>
        <v>0</v>
      </c>
    </row>
    <row r="16" spans="1:21" ht="13.5" customHeight="1" thickBot="1">
      <c r="A16" s="43" t="s">
        <v>40</v>
      </c>
      <c r="B16" s="44">
        <f t="shared" si="2"/>
        <v>578</v>
      </c>
      <c r="C16" s="50"/>
      <c r="D16" s="47"/>
      <c r="E16" s="47"/>
      <c r="F16" s="47"/>
      <c r="G16" s="47"/>
      <c r="H16" s="47"/>
      <c r="I16" s="47"/>
      <c r="J16" s="47"/>
      <c r="K16" s="46">
        <f>IF(IF($E$2&lt;1000,$E$2-600,400)&lt;0,0,IF($E$2&lt;1000,$E$2-600,400))</f>
        <v>0</v>
      </c>
      <c r="L16" s="47"/>
      <c r="M16" s="48"/>
      <c r="N16" s="48">
        <f t="shared" si="1"/>
        <v>0</v>
      </c>
      <c r="O16" s="49">
        <f t="shared" si="0"/>
        <v>0</v>
      </c>
      <c r="Q16" s="14" t="s">
        <v>41</v>
      </c>
    </row>
    <row r="17" spans="1:21" ht="13.5" customHeight="1">
      <c r="A17" s="43" t="s">
        <v>42</v>
      </c>
      <c r="B17" s="44">
        <f t="shared" si="2"/>
        <v>578</v>
      </c>
      <c r="C17" s="50"/>
      <c r="D17" s="47"/>
      <c r="E17" s="47"/>
      <c r="F17" s="47"/>
      <c r="G17" s="47"/>
      <c r="H17" s="47"/>
      <c r="I17" s="47"/>
      <c r="J17" s="47"/>
      <c r="K17" s="47"/>
      <c r="L17" s="46">
        <f>IF(IF($E$2&lt;2000,$E$2-1000,1000)&lt;0,0,IF($E$2&lt;2000,$E$2-1000,1000))</f>
        <v>0</v>
      </c>
      <c r="M17" s="48"/>
      <c r="N17" s="48">
        <f t="shared" si="1"/>
        <v>0</v>
      </c>
      <c r="O17" s="49">
        <f t="shared" si="0"/>
        <v>0</v>
      </c>
      <c r="Q17" s="143" t="s">
        <v>43</v>
      </c>
      <c r="R17" s="144"/>
      <c r="S17" s="145"/>
      <c r="T17" s="146" t="s">
        <v>44</v>
      </c>
      <c r="U17" s="148" t="s">
        <v>45</v>
      </c>
    </row>
    <row r="18" spans="1:21" ht="13.5" customHeight="1" thickBot="1">
      <c r="A18" s="51" t="s">
        <v>30</v>
      </c>
      <c r="B18" s="52">
        <f t="shared" si="2"/>
        <v>578</v>
      </c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5">
        <f>IF($E$2&gt;2000,$E$2-2000,0)</f>
        <v>0</v>
      </c>
      <c r="N18" s="55">
        <f t="shared" si="1"/>
        <v>0</v>
      </c>
      <c r="O18" s="56">
        <f t="shared" si="0"/>
        <v>0</v>
      </c>
      <c r="Q18" s="57" t="s">
        <v>46</v>
      </c>
      <c r="R18" s="58" t="s">
        <v>47</v>
      </c>
      <c r="S18" s="59"/>
      <c r="T18" s="147"/>
      <c r="U18" s="149"/>
    </row>
    <row r="19" spans="1:21" ht="13.5" customHeight="1" thickBot="1">
      <c r="A19" s="150" t="s">
        <v>48</v>
      </c>
      <c r="B19" s="151"/>
      <c r="C19" s="60">
        <v>20</v>
      </c>
      <c r="D19" s="61">
        <f t="shared" ref="D19:M19" si="3">SUM(D7:D18)</f>
        <v>20</v>
      </c>
      <c r="E19" s="61">
        <f t="shared" si="3"/>
        <v>15</v>
      </c>
      <c r="F19" s="61">
        <f t="shared" si="3"/>
        <v>0</v>
      </c>
      <c r="G19" s="61">
        <f t="shared" si="3"/>
        <v>0</v>
      </c>
      <c r="H19" s="61">
        <f t="shared" si="3"/>
        <v>0</v>
      </c>
      <c r="I19" s="61">
        <f t="shared" si="3"/>
        <v>0</v>
      </c>
      <c r="J19" s="61">
        <f t="shared" si="3"/>
        <v>0</v>
      </c>
      <c r="K19" s="61">
        <f t="shared" si="3"/>
        <v>0</v>
      </c>
      <c r="L19" s="61">
        <f t="shared" si="3"/>
        <v>0</v>
      </c>
      <c r="M19" s="62">
        <f t="shared" si="3"/>
        <v>0</v>
      </c>
      <c r="N19" s="55">
        <f t="shared" si="1"/>
        <v>55</v>
      </c>
      <c r="O19" s="56">
        <f>SUM(O8:O18)</f>
        <v>31790</v>
      </c>
      <c r="Q19" s="63">
        <f>+O8</f>
        <v>11560</v>
      </c>
      <c r="R19" s="64">
        <f>SUM(O9:O18)</f>
        <v>20230</v>
      </c>
      <c r="S19" s="65">
        <f>SUM(Q19:R19)</f>
        <v>31790</v>
      </c>
      <c r="T19" s="65">
        <f>ROUNDDOWN(S19*0.1,0)</f>
        <v>3179</v>
      </c>
      <c r="U19" s="66">
        <f>SUM(S19:T19)</f>
        <v>34969</v>
      </c>
    </row>
    <row r="20" spans="1:21" ht="13.5" customHeight="1" thickBot="1">
      <c r="A20" s="67"/>
      <c r="B20" s="68"/>
    </row>
    <row r="21" spans="1:21" ht="13.5" customHeight="1">
      <c r="A21" s="69" t="s">
        <v>49</v>
      </c>
      <c r="B21" s="70"/>
      <c r="C21" s="155" t="s">
        <v>13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7"/>
      <c r="N21" s="158" t="s">
        <v>18</v>
      </c>
      <c r="O21" s="148" t="s">
        <v>19</v>
      </c>
    </row>
    <row r="22" spans="1:21" ht="13.5" customHeight="1">
      <c r="A22" s="71"/>
      <c r="B22" s="72"/>
      <c r="C22" s="25" t="s">
        <v>20</v>
      </c>
      <c r="D22" s="26" t="s">
        <v>21</v>
      </c>
      <c r="E22" s="26" t="s">
        <v>22</v>
      </c>
      <c r="F22" s="26" t="s">
        <v>23</v>
      </c>
      <c r="G22" s="26" t="s">
        <v>24</v>
      </c>
      <c r="H22" s="26" t="s">
        <v>25</v>
      </c>
      <c r="I22" s="26" t="s">
        <v>26</v>
      </c>
      <c r="J22" s="26" t="s">
        <v>27</v>
      </c>
      <c r="K22" s="26" t="s">
        <v>28</v>
      </c>
      <c r="L22" s="26" t="s">
        <v>29</v>
      </c>
      <c r="M22" s="27" t="s">
        <v>30</v>
      </c>
      <c r="N22" s="159"/>
      <c r="O22" s="161"/>
    </row>
    <row r="23" spans="1:21" ht="13.5" customHeight="1">
      <c r="A23" s="73"/>
      <c r="B23" s="74"/>
      <c r="C23" s="30">
        <v>20</v>
      </c>
      <c r="D23" s="31">
        <v>40</v>
      </c>
      <c r="E23" s="31">
        <v>60</v>
      </c>
      <c r="F23" s="31">
        <v>80</v>
      </c>
      <c r="G23" s="31">
        <v>100</v>
      </c>
      <c r="H23" s="31">
        <v>200</v>
      </c>
      <c r="I23" s="31">
        <v>400</v>
      </c>
      <c r="J23" s="31">
        <v>600</v>
      </c>
      <c r="K23" s="31">
        <v>1000</v>
      </c>
      <c r="L23" s="31">
        <v>2000</v>
      </c>
      <c r="M23" s="32"/>
      <c r="N23" s="159"/>
      <c r="O23" s="161"/>
    </row>
    <row r="24" spans="1:21" ht="13.5" customHeight="1">
      <c r="A24" s="162" t="s">
        <v>31</v>
      </c>
      <c r="B24" s="16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29"/>
      <c r="N24" s="160"/>
      <c r="O24" s="149"/>
    </row>
    <row r="25" spans="1:21" ht="13.5" customHeight="1">
      <c r="A25" s="35" t="str">
        <f>+A8</f>
        <v>0～20</v>
      </c>
      <c r="B25" s="36">
        <v>12720</v>
      </c>
      <c r="C25" s="37">
        <f>+C8</f>
        <v>1</v>
      </c>
      <c r="D25" s="38"/>
      <c r="E25" s="38"/>
      <c r="F25" s="38"/>
      <c r="G25" s="38"/>
      <c r="H25" s="38"/>
      <c r="I25" s="38"/>
      <c r="J25" s="38"/>
      <c r="K25" s="39"/>
      <c r="L25" s="39"/>
      <c r="M25" s="40"/>
      <c r="N25" s="41">
        <v>20</v>
      </c>
      <c r="O25" s="42">
        <f t="shared" ref="O25:O35" si="4">B25*+SUM(C25:M25)</f>
        <v>12720</v>
      </c>
    </row>
    <row r="26" spans="1:21" ht="13.5" customHeight="1">
      <c r="A26" s="43" t="str">
        <f t="shared" ref="A26:A35" si="5">+A9</f>
        <v>21～40</v>
      </c>
      <c r="B26" s="75">
        <v>636</v>
      </c>
      <c r="C26" s="45"/>
      <c r="D26" s="46">
        <f>+D9</f>
        <v>20</v>
      </c>
      <c r="E26" s="46"/>
      <c r="F26" s="46"/>
      <c r="G26" s="46"/>
      <c r="H26" s="46"/>
      <c r="I26" s="46"/>
      <c r="J26" s="46"/>
      <c r="K26" s="47"/>
      <c r="L26" s="47"/>
      <c r="M26" s="48"/>
      <c r="N26" s="48">
        <f t="shared" ref="N26:N36" si="6">SUM(C26:M26)</f>
        <v>20</v>
      </c>
      <c r="O26" s="49">
        <f t="shared" si="4"/>
        <v>12720</v>
      </c>
    </row>
    <row r="27" spans="1:21" ht="13.5" customHeight="1">
      <c r="A27" s="43" t="str">
        <f t="shared" si="5"/>
        <v>41～60</v>
      </c>
      <c r="B27" s="75">
        <f>+B26</f>
        <v>636</v>
      </c>
      <c r="C27" s="45"/>
      <c r="D27" s="46"/>
      <c r="E27" s="46">
        <f>+E10</f>
        <v>15</v>
      </c>
      <c r="F27" s="46"/>
      <c r="G27" s="46"/>
      <c r="H27" s="46"/>
      <c r="I27" s="46"/>
      <c r="J27" s="46"/>
      <c r="K27" s="47"/>
      <c r="L27" s="47"/>
      <c r="M27" s="48"/>
      <c r="N27" s="48">
        <f t="shared" si="6"/>
        <v>15</v>
      </c>
      <c r="O27" s="49">
        <f t="shared" si="4"/>
        <v>9540</v>
      </c>
    </row>
    <row r="28" spans="1:21" ht="13.5" customHeight="1">
      <c r="A28" s="43" t="str">
        <f t="shared" si="5"/>
        <v>61～80</v>
      </c>
      <c r="B28" s="75">
        <f t="shared" ref="B28:B35" si="7">+B27</f>
        <v>636</v>
      </c>
      <c r="C28" s="45"/>
      <c r="D28" s="46"/>
      <c r="E28" s="46"/>
      <c r="F28" s="46">
        <f>+F11</f>
        <v>0</v>
      </c>
      <c r="G28" s="46"/>
      <c r="H28" s="46"/>
      <c r="I28" s="46"/>
      <c r="J28" s="46"/>
      <c r="K28" s="47"/>
      <c r="L28" s="47"/>
      <c r="M28" s="48"/>
      <c r="N28" s="48">
        <f t="shared" si="6"/>
        <v>0</v>
      </c>
      <c r="O28" s="49">
        <f t="shared" si="4"/>
        <v>0</v>
      </c>
    </row>
    <row r="29" spans="1:21" ht="13.5" customHeight="1">
      <c r="A29" s="43" t="str">
        <f t="shared" si="5"/>
        <v>81～100</v>
      </c>
      <c r="B29" s="75">
        <f t="shared" si="7"/>
        <v>636</v>
      </c>
      <c r="C29" s="45"/>
      <c r="D29" s="46"/>
      <c r="E29" s="46"/>
      <c r="F29" s="46"/>
      <c r="G29" s="46">
        <f>+G12</f>
        <v>0</v>
      </c>
      <c r="H29" s="46"/>
      <c r="I29" s="46"/>
      <c r="J29" s="46"/>
      <c r="K29" s="47"/>
      <c r="L29" s="47"/>
      <c r="M29" s="48"/>
      <c r="N29" s="48">
        <f t="shared" si="6"/>
        <v>0</v>
      </c>
      <c r="O29" s="49">
        <f t="shared" si="4"/>
        <v>0</v>
      </c>
    </row>
    <row r="30" spans="1:21" ht="13.5" customHeight="1">
      <c r="A30" s="43" t="str">
        <f t="shared" si="5"/>
        <v>101～200</v>
      </c>
      <c r="B30" s="75">
        <f t="shared" si="7"/>
        <v>636</v>
      </c>
      <c r="C30" s="45"/>
      <c r="D30" s="46"/>
      <c r="E30" s="46"/>
      <c r="F30" s="46"/>
      <c r="G30" s="46"/>
      <c r="H30" s="46">
        <f>+H13</f>
        <v>0</v>
      </c>
      <c r="I30" s="46"/>
      <c r="J30" s="46"/>
      <c r="K30" s="47"/>
      <c r="L30" s="47"/>
      <c r="M30" s="48"/>
      <c r="N30" s="48">
        <f t="shared" si="6"/>
        <v>0</v>
      </c>
      <c r="O30" s="49">
        <f t="shared" si="4"/>
        <v>0</v>
      </c>
    </row>
    <row r="31" spans="1:21" ht="13.5" customHeight="1">
      <c r="A31" s="43" t="str">
        <f t="shared" si="5"/>
        <v>201～400</v>
      </c>
      <c r="B31" s="75">
        <f t="shared" si="7"/>
        <v>636</v>
      </c>
      <c r="C31" s="45"/>
      <c r="D31" s="46"/>
      <c r="E31" s="46"/>
      <c r="F31" s="46"/>
      <c r="G31" s="46"/>
      <c r="H31" s="46"/>
      <c r="I31" s="46">
        <f>+I14</f>
        <v>0</v>
      </c>
      <c r="J31" s="46"/>
      <c r="K31" s="47"/>
      <c r="L31" s="47"/>
      <c r="M31" s="48"/>
      <c r="N31" s="48">
        <f t="shared" si="6"/>
        <v>0</v>
      </c>
      <c r="O31" s="49">
        <f t="shared" si="4"/>
        <v>0</v>
      </c>
    </row>
    <row r="32" spans="1:21" ht="13.5" customHeight="1">
      <c r="A32" s="43" t="str">
        <f t="shared" si="5"/>
        <v>401～600</v>
      </c>
      <c r="B32" s="75">
        <f t="shared" si="7"/>
        <v>636</v>
      </c>
      <c r="C32" s="45"/>
      <c r="D32" s="46"/>
      <c r="E32" s="46"/>
      <c r="F32" s="46"/>
      <c r="G32" s="46"/>
      <c r="H32" s="46"/>
      <c r="I32" s="46"/>
      <c r="J32" s="46">
        <f>+J15</f>
        <v>0</v>
      </c>
      <c r="K32" s="47"/>
      <c r="L32" s="47"/>
      <c r="M32" s="48"/>
      <c r="N32" s="48">
        <f t="shared" si="6"/>
        <v>0</v>
      </c>
      <c r="O32" s="49">
        <f t="shared" si="4"/>
        <v>0</v>
      </c>
      <c r="Q32" s="14" t="s">
        <v>6</v>
      </c>
    </row>
    <row r="33" spans="1:21" ht="13.5" customHeight="1" thickBot="1">
      <c r="A33" s="43" t="str">
        <f t="shared" si="5"/>
        <v>601～1,000</v>
      </c>
      <c r="B33" s="75">
        <f t="shared" si="7"/>
        <v>636</v>
      </c>
      <c r="C33" s="50"/>
      <c r="D33" s="47"/>
      <c r="E33" s="47"/>
      <c r="F33" s="47"/>
      <c r="G33" s="47"/>
      <c r="H33" s="47"/>
      <c r="I33" s="47"/>
      <c r="J33" s="47"/>
      <c r="K33" s="46">
        <f>+K16</f>
        <v>0</v>
      </c>
      <c r="L33" s="47"/>
      <c r="M33" s="48"/>
      <c r="N33" s="48">
        <f t="shared" si="6"/>
        <v>0</v>
      </c>
      <c r="O33" s="49">
        <f t="shared" si="4"/>
        <v>0</v>
      </c>
      <c r="Q33" s="76">
        <v>0.1</v>
      </c>
      <c r="R33" s="14" t="s">
        <v>50</v>
      </c>
    </row>
    <row r="34" spans="1:21" ht="13.5" customHeight="1">
      <c r="A34" s="43" t="str">
        <f t="shared" si="5"/>
        <v>1001～2,000</v>
      </c>
      <c r="B34" s="75">
        <f t="shared" si="7"/>
        <v>636</v>
      </c>
      <c r="C34" s="50"/>
      <c r="D34" s="47"/>
      <c r="E34" s="47"/>
      <c r="F34" s="47"/>
      <c r="G34" s="47"/>
      <c r="H34" s="47"/>
      <c r="I34" s="47"/>
      <c r="J34" s="47"/>
      <c r="K34" s="47"/>
      <c r="L34" s="46">
        <f>+L17</f>
        <v>0</v>
      </c>
      <c r="M34" s="48"/>
      <c r="N34" s="48">
        <f t="shared" si="6"/>
        <v>0</v>
      </c>
      <c r="O34" s="49">
        <f t="shared" si="4"/>
        <v>0</v>
      </c>
      <c r="Q34" s="143" t="s">
        <v>43</v>
      </c>
      <c r="R34" s="144"/>
      <c r="S34" s="145"/>
      <c r="T34" s="146" t="s">
        <v>44</v>
      </c>
      <c r="U34" s="148" t="s">
        <v>45</v>
      </c>
    </row>
    <row r="35" spans="1:21" ht="13.5" customHeight="1" thickBot="1">
      <c r="A35" s="51" t="str">
        <f t="shared" si="5"/>
        <v>2,001～</v>
      </c>
      <c r="B35" s="77">
        <f t="shared" si="7"/>
        <v>636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5">
        <f>+M18</f>
        <v>0</v>
      </c>
      <c r="N35" s="55">
        <f t="shared" si="6"/>
        <v>0</v>
      </c>
      <c r="O35" s="56">
        <f t="shared" si="4"/>
        <v>0</v>
      </c>
      <c r="Q35" s="57" t="s">
        <v>46</v>
      </c>
      <c r="R35" s="58" t="s">
        <v>47</v>
      </c>
      <c r="S35" s="59"/>
      <c r="T35" s="147"/>
      <c r="U35" s="149"/>
    </row>
    <row r="36" spans="1:21" ht="13.5" customHeight="1" thickBot="1">
      <c r="A36" s="153" t="s">
        <v>48</v>
      </c>
      <c r="B36" s="154"/>
      <c r="C36" s="60">
        <v>20</v>
      </c>
      <c r="D36" s="61">
        <f t="shared" ref="D36:M36" si="8">SUM(D24:D35)</f>
        <v>20</v>
      </c>
      <c r="E36" s="61">
        <f t="shared" si="8"/>
        <v>15</v>
      </c>
      <c r="F36" s="61">
        <f t="shared" si="8"/>
        <v>0</v>
      </c>
      <c r="G36" s="61">
        <f t="shared" si="8"/>
        <v>0</v>
      </c>
      <c r="H36" s="61">
        <f t="shared" si="8"/>
        <v>0</v>
      </c>
      <c r="I36" s="61">
        <f t="shared" si="8"/>
        <v>0</v>
      </c>
      <c r="J36" s="61">
        <f t="shared" si="8"/>
        <v>0</v>
      </c>
      <c r="K36" s="61">
        <f t="shared" si="8"/>
        <v>0</v>
      </c>
      <c r="L36" s="61">
        <f t="shared" si="8"/>
        <v>0</v>
      </c>
      <c r="M36" s="62">
        <f t="shared" si="8"/>
        <v>0</v>
      </c>
      <c r="N36" s="55">
        <f t="shared" si="6"/>
        <v>55</v>
      </c>
      <c r="O36" s="56">
        <f>SUM(O25:O35)</f>
        <v>34980</v>
      </c>
      <c r="Q36" s="63">
        <f>+O25</f>
        <v>12720</v>
      </c>
      <c r="R36" s="64">
        <f>SUM(O26:O35)</f>
        <v>22260</v>
      </c>
      <c r="S36" s="65">
        <f>SUM(Q36:R36)</f>
        <v>34980</v>
      </c>
      <c r="T36" s="65">
        <f>ROUNDDOWN(S36*0.1,0)</f>
        <v>3498</v>
      </c>
      <c r="U36" s="66">
        <f>SUM(S36:T36)</f>
        <v>38478</v>
      </c>
    </row>
    <row r="37" spans="1:21" ht="13.5" customHeight="1" thickBot="1">
      <c r="A37" s="67"/>
      <c r="B37" s="68"/>
      <c r="Q37" s="78">
        <f>+Q36-Q19</f>
        <v>1160</v>
      </c>
      <c r="R37" s="78">
        <f>+R36-R19</f>
        <v>2030</v>
      </c>
      <c r="S37" s="78">
        <f>+S36-S19</f>
        <v>3190</v>
      </c>
      <c r="T37" s="78">
        <f>+T36-T19</f>
        <v>319</v>
      </c>
      <c r="U37" s="78">
        <f>+U36-U19</f>
        <v>3509</v>
      </c>
    </row>
    <row r="38" spans="1:21" ht="13.5" customHeight="1">
      <c r="A38" s="69" t="s">
        <v>9</v>
      </c>
      <c r="B38" s="70"/>
      <c r="C38" s="155" t="s">
        <v>13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7"/>
      <c r="N38" s="158" t="s">
        <v>18</v>
      </c>
      <c r="O38" s="148" t="s">
        <v>19</v>
      </c>
    </row>
    <row r="39" spans="1:21" ht="13.5" customHeight="1">
      <c r="A39" s="71"/>
      <c r="B39" s="72"/>
      <c r="C39" s="25" t="s">
        <v>20</v>
      </c>
      <c r="D39" s="26" t="s">
        <v>21</v>
      </c>
      <c r="E39" s="26" t="s">
        <v>22</v>
      </c>
      <c r="F39" s="26" t="s">
        <v>23</v>
      </c>
      <c r="G39" s="26" t="s">
        <v>24</v>
      </c>
      <c r="H39" s="26" t="s">
        <v>25</v>
      </c>
      <c r="I39" s="26" t="s">
        <v>26</v>
      </c>
      <c r="J39" s="26" t="s">
        <v>27</v>
      </c>
      <c r="K39" s="26" t="s">
        <v>28</v>
      </c>
      <c r="L39" s="26" t="s">
        <v>29</v>
      </c>
      <c r="M39" s="27" t="s">
        <v>30</v>
      </c>
      <c r="N39" s="159"/>
      <c r="O39" s="161"/>
    </row>
    <row r="40" spans="1:21" ht="13.5" customHeight="1">
      <c r="A40" s="73"/>
      <c r="B40" s="74"/>
      <c r="C40" s="30">
        <v>20</v>
      </c>
      <c r="D40" s="31">
        <v>40</v>
      </c>
      <c r="E40" s="31">
        <v>60</v>
      </c>
      <c r="F40" s="31">
        <v>80</v>
      </c>
      <c r="G40" s="31">
        <v>100</v>
      </c>
      <c r="H40" s="31">
        <v>200</v>
      </c>
      <c r="I40" s="31">
        <v>400</v>
      </c>
      <c r="J40" s="31">
        <v>600</v>
      </c>
      <c r="K40" s="31">
        <v>1000</v>
      </c>
      <c r="L40" s="31">
        <v>2000</v>
      </c>
      <c r="M40" s="32"/>
      <c r="N40" s="159"/>
      <c r="O40" s="161"/>
    </row>
    <row r="41" spans="1:21" ht="13.5" customHeight="1">
      <c r="A41" s="162" t="s">
        <v>31</v>
      </c>
      <c r="B41" s="163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29"/>
      <c r="N41" s="160"/>
      <c r="O41" s="149"/>
    </row>
    <row r="42" spans="1:21" ht="13.5" customHeight="1">
      <c r="A42" s="35" t="str">
        <f>+A8</f>
        <v>0～20</v>
      </c>
      <c r="B42" s="36">
        <v>14560</v>
      </c>
      <c r="C42" s="37">
        <f>+C25</f>
        <v>1</v>
      </c>
      <c r="D42" s="38"/>
      <c r="E42" s="38"/>
      <c r="F42" s="38"/>
      <c r="G42" s="38"/>
      <c r="H42" s="38"/>
      <c r="I42" s="38"/>
      <c r="J42" s="38"/>
      <c r="K42" s="39"/>
      <c r="L42" s="39"/>
      <c r="M42" s="40"/>
      <c r="N42" s="41">
        <v>20</v>
      </c>
      <c r="O42" s="42">
        <f t="shared" ref="O42:O52" si="9">B42*+SUM(C42:M42)</f>
        <v>14560</v>
      </c>
    </row>
    <row r="43" spans="1:21" ht="13.5" customHeight="1">
      <c r="A43" s="43" t="str">
        <f t="shared" ref="A43:A52" si="10">+A9</f>
        <v>21～40</v>
      </c>
      <c r="B43" s="75">
        <v>728</v>
      </c>
      <c r="C43" s="45"/>
      <c r="D43" s="46">
        <f>+D26</f>
        <v>20</v>
      </c>
      <c r="E43" s="46"/>
      <c r="F43" s="46"/>
      <c r="G43" s="46"/>
      <c r="H43" s="46"/>
      <c r="I43" s="46"/>
      <c r="J43" s="46"/>
      <c r="K43" s="47"/>
      <c r="L43" s="47"/>
      <c r="M43" s="48"/>
      <c r="N43" s="48">
        <f t="shared" ref="N43:N53" si="11">SUM(C43:M43)</f>
        <v>20</v>
      </c>
      <c r="O43" s="49">
        <f t="shared" si="9"/>
        <v>14560</v>
      </c>
    </row>
    <row r="44" spans="1:21" ht="13.5" customHeight="1">
      <c r="A44" s="43" t="str">
        <f t="shared" si="10"/>
        <v>41～60</v>
      </c>
      <c r="B44" s="75">
        <f>+B43</f>
        <v>728</v>
      </c>
      <c r="C44" s="45"/>
      <c r="D44" s="46"/>
      <c r="E44" s="46">
        <f>+E27</f>
        <v>15</v>
      </c>
      <c r="F44" s="46"/>
      <c r="G44" s="46"/>
      <c r="H44" s="46"/>
      <c r="I44" s="46"/>
      <c r="J44" s="46"/>
      <c r="K44" s="47"/>
      <c r="L44" s="47"/>
      <c r="M44" s="48"/>
      <c r="N44" s="48">
        <f t="shared" si="11"/>
        <v>15</v>
      </c>
      <c r="O44" s="49">
        <f t="shared" si="9"/>
        <v>10920</v>
      </c>
    </row>
    <row r="45" spans="1:21" ht="13.5" customHeight="1">
      <c r="A45" s="43" t="str">
        <f t="shared" si="10"/>
        <v>61～80</v>
      </c>
      <c r="B45" s="75">
        <f t="shared" ref="B45:B52" si="12">+B44</f>
        <v>728</v>
      </c>
      <c r="C45" s="45"/>
      <c r="D45" s="46"/>
      <c r="E45" s="46"/>
      <c r="F45" s="46">
        <f>+F28</f>
        <v>0</v>
      </c>
      <c r="G45" s="46"/>
      <c r="H45" s="46"/>
      <c r="I45" s="46"/>
      <c r="J45" s="46"/>
      <c r="K45" s="47"/>
      <c r="L45" s="47"/>
      <c r="M45" s="48"/>
      <c r="N45" s="48">
        <f t="shared" si="11"/>
        <v>0</v>
      </c>
      <c r="O45" s="49">
        <f t="shared" si="9"/>
        <v>0</v>
      </c>
    </row>
    <row r="46" spans="1:21" ht="13.5" customHeight="1">
      <c r="A46" s="43" t="str">
        <f t="shared" si="10"/>
        <v>81～100</v>
      </c>
      <c r="B46" s="75">
        <f t="shared" si="12"/>
        <v>728</v>
      </c>
      <c r="C46" s="45"/>
      <c r="D46" s="46"/>
      <c r="E46" s="46"/>
      <c r="F46" s="46"/>
      <c r="G46" s="46">
        <f>+G29</f>
        <v>0</v>
      </c>
      <c r="H46" s="46"/>
      <c r="I46" s="46"/>
      <c r="J46" s="46"/>
      <c r="K46" s="47"/>
      <c r="L46" s="47"/>
      <c r="M46" s="48"/>
      <c r="N46" s="48">
        <f t="shared" si="11"/>
        <v>0</v>
      </c>
      <c r="O46" s="49">
        <f t="shared" si="9"/>
        <v>0</v>
      </c>
    </row>
    <row r="47" spans="1:21" ht="13.5" customHeight="1">
      <c r="A47" s="43" t="str">
        <f t="shared" si="10"/>
        <v>101～200</v>
      </c>
      <c r="B47" s="75">
        <f t="shared" si="12"/>
        <v>728</v>
      </c>
      <c r="C47" s="45"/>
      <c r="D47" s="46"/>
      <c r="E47" s="46"/>
      <c r="F47" s="46"/>
      <c r="G47" s="46"/>
      <c r="H47" s="46">
        <f>+H30</f>
        <v>0</v>
      </c>
      <c r="I47" s="46"/>
      <c r="J47" s="46"/>
      <c r="K47" s="47"/>
      <c r="L47" s="47"/>
      <c r="M47" s="48"/>
      <c r="N47" s="48">
        <f t="shared" si="11"/>
        <v>0</v>
      </c>
      <c r="O47" s="49">
        <f t="shared" si="9"/>
        <v>0</v>
      </c>
    </row>
    <row r="48" spans="1:21" ht="13.5" customHeight="1">
      <c r="A48" s="43" t="str">
        <f t="shared" si="10"/>
        <v>201～400</v>
      </c>
      <c r="B48" s="75">
        <f t="shared" si="12"/>
        <v>728</v>
      </c>
      <c r="C48" s="45"/>
      <c r="D48" s="46"/>
      <c r="E48" s="46"/>
      <c r="F48" s="46"/>
      <c r="G48" s="46"/>
      <c r="H48" s="46"/>
      <c r="I48" s="46">
        <f>+I31</f>
        <v>0</v>
      </c>
      <c r="J48" s="46"/>
      <c r="K48" s="47"/>
      <c r="L48" s="47"/>
      <c r="M48" s="48"/>
      <c r="N48" s="48">
        <f t="shared" si="11"/>
        <v>0</v>
      </c>
      <c r="O48" s="49">
        <f t="shared" si="9"/>
        <v>0</v>
      </c>
    </row>
    <row r="49" spans="1:21" ht="13.5" customHeight="1">
      <c r="A49" s="43" t="str">
        <f t="shared" si="10"/>
        <v>401～600</v>
      </c>
      <c r="B49" s="75">
        <f t="shared" si="12"/>
        <v>728</v>
      </c>
      <c r="C49" s="45"/>
      <c r="D49" s="46"/>
      <c r="E49" s="46"/>
      <c r="F49" s="46"/>
      <c r="G49" s="46"/>
      <c r="H49" s="46"/>
      <c r="I49" s="46"/>
      <c r="J49" s="46">
        <f>+J32</f>
        <v>0</v>
      </c>
      <c r="K49" s="47"/>
      <c r="L49" s="47"/>
      <c r="M49" s="48"/>
      <c r="N49" s="48">
        <f t="shared" si="11"/>
        <v>0</v>
      </c>
      <c r="O49" s="49">
        <f t="shared" si="9"/>
        <v>0</v>
      </c>
      <c r="Q49" s="14" t="s">
        <v>51</v>
      </c>
    </row>
    <row r="50" spans="1:21" ht="13.5" customHeight="1" thickBot="1">
      <c r="A50" s="43" t="str">
        <f t="shared" si="10"/>
        <v>601～1,000</v>
      </c>
      <c r="B50" s="75">
        <f t="shared" si="12"/>
        <v>728</v>
      </c>
      <c r="C50" s="50"/>
      <c r="D50" s="47"/>
      <c r="E50" s="47"/>
      <c r="F50" s="47"/>
      <c r="G50" s="47"/>
      <c r="H50" s="47"/>
      <c r="I50" s="47"/>
      <c r="J50" s="47"/>
      <c r="K50" s="46">
        <f>+K33</f>
        <v>0</v>
      </c>
      <c r="L50" s="47"/>
      <c r="M50" s="48"/>
      <c r="N50" s="48">
        <f t="shared" si="11"/>
        <v>0</v>
      </c>
      <c r="O50" s="49">
        <f t="shared" si="9"/>
        <v>0</v>
      </c>
      <c r="Q50" s="76">
        <v>0.26</v>
      </c>
      <c r="R50" s="14" t="s">
        <v>50</v>
      </c>
    </row>
    <row r="51" spans="1:21" ht="13.5" customHeight="1">
      <c r="A51" s="43" t="str">
        <f t="shared" si="10"/>
        <v>1001～2,000</v>
      </c>
      <c r="B51" s="75">
        <f t="shared" si="12"/>
        <v>728</v>
      </c>
      <c r="C51" s="50"/>
      <c r="D51" s="47"/>
      <c r="E51" s="47"/>
      <c r="F51" s="47"/>
      <c r="G51" s="47"/>
      <c r="H51" s="47"/>
      <c r="I51" s="47"/>
      <c r="J51" s="47"/>
      <c r="K51" s="47"/>
      <c r="L51" s="46">
        <f>+L34</f>
        <v>0</v>
      </c>
      <c r="M51" s="48"/>
      <c r="N51" s="48">
        <f t="shared" si="11"/>
        <v>0</v>
      </c>
      <c r="O51" s="49">
        <f t="shared" si="9"/>
        <v>0</v>
      </c>
      <c r="Q51" s="143" t="s">
        <v>43</v>
      </c>
      <c r="R51" s="144"/>
      <c r="S51" s="145"/>
      <c r="T51" s="146" t="s">
        <v>44</v>
      </c>
      <c r="U51" s="148" t="s">
        <v>45</v>
      </c>
    </row>
    <row r="52" spans="1:21" ht="13.5" customHeight="1" thickBot="1">
      <c r="A52" s="51" t="str">
        <f t="shared" si="10"/>
        <v>2,001～</v>
      </c>
      <c r="B52" s="77">
        <f t="shared" si="12"/>
        <v>728</v>
      </c>
      <c r="C52" s="53"/>
      <c r="D52" s="54"/>
      <c r="E52" s="54"/>
      <c r="F52" s="54"/>
      <c r="G52" s="54"/>
      <c r="H52" s="54"/>
      <c r="I52" s="54"/>
      <c r="J52" s="54"/>
      <c r="K52" s="54"/>
      <c r="L52" s="54"/>
      <c r="M52" s="55">
        <f>+M35</f>
        <v>0</v>
      </c>
      <c r="N52" s="55">
        <f t="shared" si="11"/>
        <v>0</v>
      </c>
      <c r="O52" s="56">
        <f t="shared" si="9"/>
        <v>0</v>
      </c>
      <c r="Q52" s="57" t="s">
        <v>46</v>
      </c>
      <c r="R52" s="58" t="s">
        <v>47</v>
      </c>
      <c r="S52" s="59"/>
      <c r="T52" s="147"/>
      <c r="U52" s="149"/>
    </row>
    <row r="53" spans="1:21" ht="13.5" customHeight="1" thickBot="1">
      <c r="A53" s="150" t="s">
        <v>48</v>
      </c>
      <c r="B53" s="151"/>
      <c r="C53" s="60">
        <v>20</v>
      </c>
      <c r="D53" s="61">
        <f t="shared" ref="D53:M53" si="13">SUM(D41:D52)</f>
        <v>20</v>
      </c>
      <c r="E53" s="61">
        <f t="shared" si="13"/>
        <v>15</v>
      </c>
      <c r="F53" s="61">
        <f t="shared" si="13"/>
        <v>0</v>
      </c>
      <c r="G53" s="61">
        <f t="shared" si="13"/>
        <v>0</v>
      </c>
      <c r="H53" s="61">
        <f t="shared" si="13"/>
        <v>0</v>
      </c>
      <c r="I53" s="61">
        <f t="shared" si="13"/>
        <v>0</v>
      </c>
      <c r="J53" s="61">
        <f t="shared" si="13"/>
        <v>0</v>
      </c>
      <c r="K53" s="61">
        <f t="shared" si="13"/>
        <v>0</v>
      </c>
      <c r="L53" s="61">
        <f t="shared" si="13"/>
        <v>0</v>
      </c>
      <c r="M53" s="62">
        <f t="shared" si="13"/>
        <v>0</v>
      </c>
      <c r="N53" s="55">
        <f t="shared" si="11"/>
        <v>55</v>
      </c>
      <c r="O53" s="56">
        <f>SUM(O42:O52)</f>
        <v>40040</v>
      </c>
      <c r="Q53" s="63">
        <f>+O42</f>
        <v>14560</v>
      </c>
      <c r="R53" s="64">
        <f>SUM(O43:O52)</f>
        <v>25480</v>
      </c>
      <c r="S53" s="65">
        <f>SUM(Q53:R53)</f>
        <v>40040</v>
      </c>
      <c r="T53" s="65">
        <f>ROUNDDOWN(S53*0.1,0)</f>
        <v>4004</v>
      </c>
      <c r="U53" s="66">
        <f>SUM(S53:T53)</f>
        <v>44044</v>
      </c>
    </row>
    <row r="54" spans="1:21" ht="13.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8">
        <f>Q53-Q19</f>
        <v>3000</v>
      </c>
      <c r="R54" s="78">
        <f>R53-R19</f>
        <v>5250</v>
      </c>
      <c r="S54" s="78">
        <f>S53-S19</f>
        <v>8250</v>
      </c>
      <c r="T54" s="78">
        <f>T53-T19</f>
        <v>825</v>
      </c>
      <c r="U54" s="78">
        <f>U53-U19</f>
        <v>9075</v>
      </c>
    </row>
    <row r="55" spans="1:21" ht="12" customHeight="1">
      <c r="A55" s="79"/>
      <c r="B55" s="79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52"/>
      <c r="O55" s="152"/>
      <c r="P55" s="79"/>
      <c r="Q55" s="80"/>
      <c r="R55" s="80"/>
      <c r="S55" s="80"/>
      <c r="T55" s="80"/>
      <c r="U55" s="80"/>
    </row>
    <row r="56" spans="1:21" ht="12" customHeight="1">
      <c r="A56" s="79"/>
      <c r="B56" s="79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152"/>
      <c r="O56" s="152"/>
      <c r="P56" s="79"/>
    </row>
    <row r="57" spans="1:21" ht="12" customHeight="1">
      <c r="A57" s="79"/>
      <c r="B57" s="79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152"/>
      <c r="O57" s="152"/>
      <c r="P57" s="79"/>
    </row>
    <row r="58" spans="1:21" ht="12" customHeight="1">
      <c r="A58" s="142"/>
      <c r="B58" s="142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152"/>
      <c r="O58" s="152"/>
      <c r="P58" s="79"/>
    </row>
    <row r="59" spans="1:21" ht="12" customHeight="1">
      <c r="A59" s="79"/>
      <c r="B59" s="82"/>
      <c r="C59" s="83"/>
      <c r="D59" s="84"/>
      <c r="E59" s="84"/>
      <c r="F59" s="84"/>
      <c r="G59" s="84"/>
      <c r="H59" s="84"/>
      <c r="I59" s="84"/>
      <c r="J59" s="84"/>
      <c r="K59" s="85"/>
      <c r="L59" s="85"/>
      <c r="M59" s="85"/>
      <c r="N59" s="86"/>
      <c r="O59" s="82"/>
      <c r="P59" s="79"/>
    </row>
    <row r="60" spans="1:21" ht="12" customHeight="1">
      <c r="A60" s="79"/>
      <c r="B60" s="82"/>
      <c r="C60" s="87"/>
      <c r="D60" s="87"/>
      <c r="E60" s="87"/>
      <c r="F60" s="87"/>
      <c r="G60" s="87"/>
      <c r="H60" s="87"/>
      <c r="I60" s="87"/>
      <c r="J60" s="87"/>
      <c r="K60" s="86"/>
      <c r="L60" s="86"/>
      <c r="M60" s="86"/>
      <c r="N60" s="86"/>
      <c r="O60" s="82"/>
      <c r="P60" s="79"/>
    </row>
    <row r="61" spans="1:21" ht="12" customHeight="1">
      <c r="A61" s="79"/>
      <c r="B61" s="82"/>
      <c r="C61" s="87"/>
      <c r="D61" s="87"/>
      <c r="E61" s="87"/>
      <c r="F61" s="87"/>
      <c r="G61" s="87"/>
      <c r="H61" s="87"/>
      <c r="I61" s="87"/>
      <c r="J61" s="87"/>
      <c r="K61" s="86"/>
      <c r="L61" s="86"/>
      <c r="M61" s="86"/>
      <c r="N61" s="86"/>
      <c r="O61" s="82"/>
      <c r="P61" s="79"/>
    </row>
    <row r="62" spans="1:21" ht="12" customHeight="1">
      <c r="A62" s="79"/>
      <c r="B62" s="82"/>
      <c r="C62" s="87"/>
      <c r="D62" s="87"/>
      <c r="E62" s="87"/>
      <c r="F62" s="87"/>
      <c r="G62" s="87"/>
      <c r="H62" s="87"/>
      <c r="I62" s="87"/>
      <c r="J62" s="87"/>
      <c r="K62" s="86"/>
      <c r="L62" s="86"/>
      <c r="M62" s="86"/>
      <c r="N62" s="86"/>
      <c r="O62" s="82"/>
      <c r="P62" s="79"/>
    </row>
    <row r="63" spans="1:21" ht="12" customHeight="1">
      <c r="A63" s="79"/>
      <c r="B63" s="82"/>
      <c r="C63" s="87"/>
      <c r="D63" s="87"/>
      <c r="E63" s="87"/>
      <c r="F63" s="87"/>
      <c r="G63" s="87"/>
      <c r="H63" s="87"/>
      <c r="I63" s="87"/>
      <c r="J63" s="87"/>
      <c r="K63" s="86"/>
      <c r="L63" s="86"/>
      <c r="M63" s="86"/>
      <c r="N63" s="86"/>
      <c r="O63" s="82"/>
      <c r="P63" s="79"/>
    </row>
    <row r="64" spans="1:21" ht="12" customHeight="1">
      <c r="A64" s="79"/>
      <c r="B64" s="82"/>
      <c r="C64" s="87"/>
      <c r="D64" s="87"/>
      <c r="E64" s="87"/>
      <c r="F64" s="87"/>
      <c r="G64" s="87"/>
      <c r="H64" s="87"/>
      <c r="I64" s="87"/>
      <c r="J64" s="87"/>
      <c r="K64" s="86"/>
      <c r="L64" s="86"/>
      <c r="M64" s="86"/>
      <c r="N64" s="86"/>
      <c r="O64" s="82"/>
      <c r="P64" s="79"/>
    </row>
    <row r="65" spans="1:16" ht="12" customHeight="1">
      <c r="A65" s="79"/>
      <c r="B65" s="82"/>
      <c r="C65" s="87"/>
      <c r="D65" s="87"/>
      <c r="E65" s="87"/>
      <c r="F65" s="87"/>
      <c r="G65" s="87"/>
      <c r="H65" s="87"/>
      <c r="I65" s="87"/>
      <c r="J65" s="87"/>
      <c r="K65" s="86"/>
      <c r="L65" s="86"/>
      <c r="M65" s="86"/>
      <c r="N65" s="86"/>
      <c r="O65" s="82"/>
      <c r="P65" s="79"/>
    </row>
    <row r="66" spans="1:16" ht="12" customHeight="1">
      <c r="A66" s="79"/>
      <c r="B66" s="82"/>
      <c r="C66" s="87"/>
      <c r="D66" s="87"/>
      <c r="E66" s="87"/>
      <c r="F66" s="87"/>
      <c r="G66" s="87"/>
      <c r="H66" s="87"/>
      <c r="I66" s="87"/>
      <c r="J66" s="87"/>
      <c r="K66" s="86"/>
      <c r="L66" s="86"/>
      <c r="M66" s="86"/>
      <c r="N66" s="86"/>
      <c r="O66" s="82"/>
      <c r="P66" s="79"/>
    </row>
    <row r="67" spans="1:16" ht="12" customHeight="1">
      <c r="A67" s="79"/>
      <c r="B67" s="82"/>
      <c r="C67" s="86"/>
      <c r="D67" s="86"/>
      <c r="E67" s="86"/>
      <c r="F67" s="86"/>
      <c r="G67" s="86"/>
      <c r="H67" s="86"/>
      <c r="I67" s="86"/>
      <c r="J67" s="86"/>
      <c r="K67" s="87"/>
      <c r="L67" s="86"/>
      <c r="M67" s="86"/>
      <c r="N67" s="86"/>
      <c r="O67" s="82"/>
      <c r="P67" s="79"/>
    </row>
    <row r="68" spans="1:16" ht="12" customHeight="1">
      <c r="A68" s="79"/>
      <c r="B68" s="82"/>
      <c r="C68" s="86"/>
      <c r="D68" s="86"/>
      <c r="E68" s="86"/>
      <c r="F68" s="86"/>
      <c r="G68" s="86"/>
      <c r="H68" s="86"/>
      <c r="I68" s="86"/>
      <c r="J68" s="86"/>
      <c r="K68" s="86"/>
      <c r="L68" s="87"/>
      <c r="M68" s="86"/>
      <c r="N68" s="86"/>
      <c r="O68" s="82"/>
      <c r="P68" s="79"/>
    </row>
    <row r="69" spans="1:16" ht="12" customHeight="1">
      <c r="A69" s="79"/>
      <c r="B69" s="82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2"/>
      <c r="P69" s="79"/>
    </row>
    <row r="70" spans="1:16" ht="12" customHeight="1">
      <c r="A70" s="142"/>
      <c r="B70" s="142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6"/>
      <c r="O70" s="79"/>
      <c r="P70" s="79"/>
    </row>
    <row r="71" spans="1:16" ht="12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</row>
    <row r="72" spans="1:16" ht="12" customHeight="1">
      <c r="A72" s="79"/>
      <c r="B72" s="79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52"/>
      <c r="O72" s="152"/>
      <c r="P72" s="79"/>
    </row>
    <row r="73" spans="1:16" ht="12" customHeight="1">
      <c r="A73" s="79"/>
      <c r="B73" s="79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152"/>
      <c r="O73" s="152"/>
      <c r="P73" s="79"/>
    </row>
    <row r="74" spans="1:16" ht="12" customHeight="1">
      <c r="A74" s="79"/>
      <c r="B74" s="79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152"/>
      <c r="O74" s="152"/>
      <c r="P74" s="79"/>
    </row>
    <row r="75" spans="1:16" ht="12" customHeight="1">
      <c r="A75" s="142"/>
      <c r="B75" s="142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152"/>
      <c r="O75" s="152"/>
      <c r="P75" s="79"/>
    </row>
    <row r="76" spans="1:16" ht="12" customHeight="1">
      <c r="A76" s="79"/>
      <c r="B76" s="82"/>
      <c r="C76" s="83"/>
      <c r="D76" s="84"/>
      <c r="E76" s="84"/>
      <c r="F76" s="84"/>
      <c r="G76" s="84"/>
      <c r="H76" s="84"/>
      <c r="I76" s="84"/>
      <c r="J76" s="84"/>
      <c r="K76" s="85"/>
      <c r="L76" s="85"/>
      <c r="M76" s="85"/>
      <c r="N76" s="86"/>
      <c r="O76" s="82"/>
      <c r="P76" s="79"/>
    </row>
    <row r="77" spans="1:16" ht="12" customHeight="1">
      <c r="A77" s="79"/>
      <c r="B77" s="82"/>
      <c r="C77" s="87"/>
      <c r="D77" s="87"/>
      <c r="E77" s="87"/>
      <c r="F77" s="87"/>
      <c r="G77" s="87"/>
      <c r="H77" s="87"/>
      <c r="I77" s="87"/>
      <c r="J77" s="87"/>
      <c r="K77" s="86"/>
      <c r="L77" s="86"/>
      <c r="M77" s="86"/>
      <c r="N77" s="86"/>
      <c r="O77" s="82"/>
      <c r="P77" s="79"/>
    </row>
    <row r="78" spans="1:16" ht="12" customHeight="1">
      <c r="A78" s="79"/>
      <c r="B78" s="82"/>
      <c r="C78" s="87"/>
      <c r="D78" s="87"/>
      <c r="E78" s="87"/>
      <c r="F78" s="87"/>
      <c r="G78" s="87"/>
      <c r="H78" s="87"/>
      <c r="I78" s="87"/>
      <c r="J78" s="87"/>
      <c r="K78" s="86"/>
      <c r="L78" s="86"/>
      <c r="M78" s="86"/>
      <c r="N78" s="86"/>
      <c r="O78" s="82"/>
      <c r="P78" s="79"/>
    </row>
    <row r="79" spans="1:16" ht="12" customHeight="1">
      <c r="A79" s="79"/>
      <c r="B79" s="82"/>
      <c r="C79" s="87"/>
      <c r="D79" s="87"/>
      <c r="E79" s="87"/>
      <c r="F79" s="87"/>
      <c r="G79" s="87"/>
      <c r="H79" s="87"/>
      <c r="I79" s="87"/>
      <c r="J79" s="87"/>
      <c r="K79" s="86"/>
      <c r="L79" s="86"/>
      <c r="M79" s="86"/>
      <c r="N79" s="86"/>
      <c r="O79" s="82"/>
      <c r="P79" s="79"/>
    </row>
    <row r="80" spans="1:16" ht="12" customHeight="1">
      <c r="A80" s="79"/>
      <c r="B80" s="82"/>
      <c r="C80" s="87"/>
      <c r="D80" s="87"/>
      <c r="E80" s="87"/>
      <c r="F80" s="87"/>
      <c r="G80" s="87"/>
      <c r="H80" s="87"/>
      <c r="I80" s="87"/>
      <c r="J80" s="87"/>
      <c r="K80" s="86"/>
      <c r="L80" s="86"/>
      <c r="M80" s="86"/>
      <c r="N80" s="86"/>
      <c r="O80" s="82"/>
      <c r="P80" s="79"/>
    </row>
    <row r="81" spans="1:16" ht="12" customHeight="1">
      <c r="A81" s="79"/>
      <c r="B81" s="82"/>
      <c r="C81" s="87"/>
      <c r="D81" s="87"/>
      <c r="E81" s="87"/>
      <c r="F81" s="87"/>
      <c r="G81" s="87"/>
      <c r="H81" s="87"/>
      <c r="I81" s="87"/>
      <c r="J81" s="87"/>
      <c r="K81" s="86"/>
      <c r="L81" s="86"/>
      <c r="M81" s="86"/>
      <c r="N81" s="86"/>
      <c r="O81" s="82"/>
      <c r="P81" s="79"/>
    </row>
    <row r="82" spans="1:16" ht="12" customHeight="1">
      <c r="A82" s="79"/>
      <c r="B82" s="82"/>
      <c r="C82" s="87"/>
      <c r="D82" s="87"/>
      <c r="E82" s="87"/>
      <c r="F82" s="87"/>
      <c r="G82" s="87"/>
      <c r="H82" s="87"/>
      <c r="I82" s="87"/>
      <c r="J82" s="87"/>
      <c r="K82" s="86"/>
      <c r="L82" s="86"/>
      <c r="M82" s="86"/>
      <c r="N82" s="86"/>
      <c r="O82" s="82"/>
      <c r="P82" s="79"/>
    </row>
    <row r="83" spans="1:16" ht="12" customHeight="1">
      <c r="A83" s="79"/>
      <c r="B83" s="82"/>
      <c r="C83" s="87"/>
      <c r="D83" s="87"/>
      <c r="E83" s="87"/>
      <c r="F83" s="87"/>
      <c r="G83" s="87"/>
      <c r="H83" s="87"/>
      <c r="I83" s="87"/>
      <c r="J83" s="87"/>
      <c r="K83" s="86"/>
      <c r="L83" s="86"/>
      <c r="M83" s="86"/>
      <c r="N83" s="86"/>
      <c r="O83" s="82"/>
      <c r="P83" s="79"/>
    </row>
    <row r="84" spans="1:16" ht="12" customHeight="1">
      <c r="A84" s="79"/>
      <c r="B84" s="82"/>
      <c r="C84" s="86"/>
      <c r="D84" s="86"/>
      <c r="E84" s="86"/>
      <c r="F84" s="86"/>
      <c r="G84" s="86"/>
      <c r="H84" s="86"/>
      <c r="I84" s="86"/>
      <c r="J84" s="86"/>
      <c r="K84" s="87"/>
      <c r="L84" s="86"/>
      <c r="M84" s="86"/>
      <c r="N84" s="86"/>
      <c r="O84" s="82"/>
      <c r="P84" s="79"/>
    </row>
    <row r="85" spans="1:16" ht="12" customHeight="1">
      <c r="A85" s="79"/>
      <c r="B85" s="82"/>
      <c r="C85" s="86"/>
      <c r="D85" s="86"/>
      <c r="E85" s="86"/>
      <c r="F85" s="86"/>
      <c r="G85" s="86"/>
      <c r="H85" s="86"/>
      <c r="I85" s="86"/>
      <c r="J85" s="86"/>
      <c r="K85" s="86"/>
      <c r="L85" s="87"/>
      <c r="M85" s="86"/>
      <c r="N85" s="86"/>
      <c r="O85" s="82"/>
      <c r="P85" s="79"/>
    </row>
    <row r="86" spans="1:16" ht="12" customHeight="1">
      <c r="A86" s="79"/>
      <c r="B86" s="82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2"/>
      <c r="P86" s="79"/>
    </row>
    <row r="87" spans="1:16" ht="12" customHeight="1">
      <c r="A87" s="142"/>
      <c r="B87" s="142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6"/>
      <c r="O87" s="79"/>
      <c r="P87" s="79"/>
    </row>
    <row r="88" spans="1:16" ht="12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</row>
    <row r="89" spans="1:16" ht="12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6" ht="12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</row>
    <row r="91" spans="1:16" ht="12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</row>
    <row r="92" spans="1:16" ht="12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</row>
    <row r="93" spans="1:16" ht="12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</row>
    <row r="94" spans="1:16" ht="12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</row>
    <row r="95" spans="1:16" ht="12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</row>
    <row r="96" spans="1:16" ht="12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</row>
    <row r="97" spans="1:16" ht="12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</row>
    <row r="98" spans="1:16" ht="12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</row>
    <row r="99" spans="1:16" ht="12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</row>
    <row r="100" spans="1:16" ht="12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</row>
    <row r="101" spans="1:16" ht="12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1:16" ht="12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</row>
    <row r="103" spans="1:16" ht="12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</row>
    <row r="104" spans="1:16" ht="12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</row>
    <row r="105" spans="1:16" ht="12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</row>
    <row r="106" spans="1:16" ht="12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1:16" ht="12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</row>
    <row r="108" spans="1:16" ht="12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</row>
    <row r="109" spans="1:16" ht="12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</row>
    <row r="110" spans="1:16" ht="12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</row>
    <row r="111" spans="1:16" ht="12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</row>
    <row r="112" spans="1:16" ht="12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</row>
    <row r="113" spans="1:16" ht="12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</row>
    <row r="114" spans="1:16" ht="12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</row>
    <row r="115" spans="1:16" ht="12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</row>
    <row r="116" spans="1:16" ht="12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</row>
    <row r="117" spans="1:16" ht="12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</row>
    <row r="118" spans="1:16" ht="12" customHeight="1"/>
    <row r="119" spans="1:16" ht="12" customHeight="1"/>
  </sheetData>
  <mergeCells count="34">
    <mergeCell ref="C4:M4"/>
    <mergeCell ref="N4:N7"/>
    <mergeCell ref="O4:O7"/>
    <mergeCell ref="A7:B7"/>
    <mergeCell ref="Q17:S17"/>
    <mergeCell ref="U17:U18"/>
    <mergeCell ref="A19:B19"/>
    <mergeCell ref="C21:M21"/>
    <mergeCell ref="N21:N24"/>
    <mergeCell ref="O21:O24"/>
    <mergeCell ref="A24:B24"/>
    <mergeCell ref="T17:T18"/>
    <mergeCell ref="Q34:S34"/>
    <mergeCell ref="T34:T35"/>
    <mergeCell ref="U34:U35"/>
    <mergeCell ref="A36:B36"/>
    <mergeCell ref="C38:M38"/>
    <mergeCell ref="N38:N41"/>
    <mergeCell ref="O38:O41"/>
    <mergeCell ref="A41:B41"/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</mergeCells>
  <phoneticPr fontId="3"/>
  <conditionalFormatting sqref="N2">
    <cfRule type="containsText" dxfId="4" priority="3" stopIfTrue="1" operator="containsText" text="NG">
      <formula>NOT(ISERROR(SEARCH("NG",N2)))</formula>
    </cfRule>
  </conditionalFormatting>
  <conditionalFormatting sqref="O1:O2">
    <cfRule type="containsText" dxfId="3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D9EEE-DC20-4AC9-9154-A01E1FE61569}">
  <sheetPr>
    <pageSetUpPr fitToPage="1"/>
  </sheetPr>
  <dimension ref="A1:U119"/>
  <sheetViews>
    <sheetView view="pageBreakPreview" zoomScaleNormal="90" zoomScaleSheetLayoutView="100" workbookViewId="0">
      <pane xSplit="2" ySplit="6" topLeftCell="C40" activePane="bottomRight" state="frozen"/>
      <selection activeCell="C3" sqref="C3:D3"/>
      <selection pane="topRight" activeCell="C3" sqref="C3:D3"/>
      <selection pane="bottomLeft" activeCell="C3" sqref="C3:D3"/>
      <selection pane="bottomRight" activeCell="C3" sqref="C3:D3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11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6"/>
      <c r="D2" s="13"/>
      <c r="E2" s="17">
        <f>'②上下(工事用) '!C3</f>
        <v>55</v>
      </c>
      <c r="F2" s="18"/>
      <c r="G2" s="19">
        <v>20</v>
      </c>
      <c r="H2" s="19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20"/>
      <c r="B3" s="20"/>
      <c r="O3" s="14" t="s">
        <v>16</v>
      </c>
      <c r="Q3" s="15"/>
      <c r="R3" s="15"/>
      <c r="S3" s="15"/>
      <c r="T3" s="15"/>
      <c r="U3" s="15"/>
    </row>
    <row r="4" spans="1:21" ht="13.5" customHeight="1">
      <c r="A4" s="21" t="s">
        <v>17</v>
      </c>
      <c r="B4" s="22"/>
      <c r="C4" s="155" t="s">
        <v>13</v>
      </c>
      <c r="D4" s="156"/>
      <c r="E4" s="156"/>
      <c r="F4" s="156"/>
      <c r="G4" s="156"/>
      <c r="H4" s="156"/>
      <c r="I4" s="156"/>
      <c r="J4" s="156"/>
      <c r="K4" s="156"/>
      <c r="L4" s="156"/>
      <c r="M4" s="157"/>
      <c r="N4" s="158" t="s">
        <v>18</v>
      </c>
      <c r="O4" s="148" t="s">
        <v>19</v>
      </c>
      <c r="Q4" s="15"/>
      <c r="R4" s="15"/>
      <c r="S4" s="15"/>
      <c r="T4" s="15"/>
      <c r="U4" s="15"/>
    </row>
    <row r="5" spans="1:21" ht="13.5" customHeight="1">
      <c r="A5" s="23"/>
      <c r="B5" s="24"/>
      <c r="C5" s="25" t="s">
        <v>20</v>
      </c>
      <c r="D5" s="26" t="s">
        <v>21</v>
      </c>
      <c r="E5" s="26" t="s">
        <v>22</v>
      </c>
      <c r="F5" s="26" t="s">
        <v>23</v>
      </c>
      <c r="G5" s="26" t="s">
        <v>24</v>
      </c>
      <c r="H5" s="26" t="s">
        <v>25</v>
      </c>
      <c r="I5" s="26" t="s">
        <v>26</v>
      </c>
      <c r="J5" s="26" t="s">
        <v>27</v>
      </c>
      <c r="K5" s="26" t="s">
        <v>28</v>
      </c>
      <c r="L5" s="26" t="s">
        <v>29</v>
      </c>
      <c r="M5" s="27" t="s">
        <v>30</v>
      </c>
      <c r="N5" s="159"/>
      <c r="O5" s="161"/>
    </row>
    <row r="6" spans="1:21" ht="13.5" customHeight="1">
      <c r="A6" s="28"/>
      <c r="B6" s="29"/>
      <c r="C6" s="30">
        <v>20</v>
      </c>
      <c r="D6" s="31">
        <v>40</v>
      </c>
      <c r="E6" s="31">
        <v>60</v>
      </c>
      <c r="F6" s="31">
        <v>80</v>
      </c>
      <c r="G6" s="31">
        <v>100</v>
      </c>
      <c r="H6" s="31">
        <v>200</v>
      </c>
      <c r="I6" s="31">
        <v>400</v>
      </c>
      <c r="J6" s="31">
        <v>600</v>
      </c>
      <c r="K6" s="31">
        <v>1000</v>
      </c>
      <c r="L6" s="31">
        <v>2000</v>
      </c>
      <c r="M6" s="32"/>
      <c r="N6" s="159"/>
      <c r="O6" s="161"/>
    </row>
    <row r="7" spans="1:21" ht="13.5" customHeight="1">
      <c r="A7" s="162" t="s">
        <v>31</v>
      </c>
      <c r="B7" s="163"/>
      <c r="C7" s="33"/>
      <c r="D7" s="34"/>
      <c r="E7" s="34"/>
      <c r="F7" s="34"/>
      <c r="G7" s="34"/>
      <c r="H7" s="34"/>
      <c r="I7" s="34"/>
      <c r="J7" s="34"/>
      <c r="K7" s="34"/>
      <c r="L7" s="34"/>
      <c r="M7" s="29"/>
      <c r="N7" s="160"/>
      <c r="O7" s="149"/>
    </row>
    <row r="8" spans="1:21" ht="13.5" customHeight="1">
      <c r="A8" s="35" t="s">
        <v>32</v>
      </c>
      <c r="B8" s="36">
        <v>11560</v>
      </c>
      <c r="C8" s="37">
        <v>1</v>
      </c>
      <c r="D8" s="38"/>
      <c r="E8" s="38"/>
      <c r="F8" s="38"/>
      <c r="G8" s="38"/>
      <c r="H8" s="38"/>
      <c r="I8" s="38"/>
      <c r="J8" s="38"/>
      <c r="K8" s="39"/>
      <c r="L8" s="39"/>
      <c r="M8" s="40"/>
      <c r="N8" s="41">
        <v>20</v>
      </c>
      <c r="O8" s="42">
        <f t="shared" ref="O8:O18" si="0">B8*+SUM(C8:M8)</f>
        <v>11560</v>
      </c>
    </row>
    <row r="9" spans="1:21" ht="13.5" customHeight="1">
      <c r="A9" s="43" t="s">
        <v>33</v>
      </c>
      <c r="B9" s="44">
        <v>578</v>
      </c>
      <c r="C9" s="45"/>
      <c r="D9" s="46">
        <f>IF($E$2&lt;40,$H$2,20)</f>
        <v>20</v>
      </c>
      <c r="E9" s="46"/>
      <c r="F9" s="46"/>
      <c r="G9" s="46"/>
      <c r="H9" s="46"/>
      <c r="I9" s="46"/>
      <c r="J9" s="46"/>
      <c r="K9" s="47"/>
      <c r="L9" s="47"/>
      <c r="M9" s="48"/>
      <c r="N9" s="48">
        <f t="shared" ref="N9:N19" si="1">SUM(C9:M9)</f>
        <v>20</v>
      </c>
      <c r="O9" s="49">
        <f t="shared" si="0"/>
        <v>11560</v>
      </c>
    </row>
    <row r="10" spans="1:21" ht="13.5" customHeight="1">
      <c r="A10" s="43" t="s">
        <v>34</v>
      </c>
      <c r="B10" s="44">
        <f>+B9</f>
        <v>578</v>
      </c>
      <c r="C10" s="45"/>
      <c r="D10" s="46"/>
      <c r="E10" s="46">
        <f>IF(IF($E$2&lt;60,$E$2-40,20)&lt;0,0,IF($E$2&lt;60,$E$2-40,20))</f>
        <v>15</v>
      </c>
      <c r="F10" s="46"/>
      <c r="G10" s="46"/>
      <c r="H10" s="46"/>
      <c r="I10" s="46"/>
      <c r="J10" s="46"/>
      <c r="K10" s="47"/>
      <c r="L10" s="47"/>
      <c r="M10" s="48"/>
      <c r="N10" s="48">
        <f t="shared" si="1"/>
        <v>15</v>
      </c>
      <c r="O10" s="49">
        <f t="shared" si="0"/>
        <v>8670</v>
      </c>
    </row>
    <row r="11" spans="1:21" ht="13.5" customHeight="1">
      <c r="A11" s="43" t="s">
        <v>35</v>
      </c>
      <c r="B11" s="44">
        <f t="shared" ref="B11:B18" si="2">+B10</f>
        <v>578</v>
      </c>
      <c r="C11" s="45"/>
      <c r="D11" s="46"/>
      <c r="E11" s="46"/>
      <c r="F11" s="46">
        <f>IF(IF($E$2&lt;80,$E$2-60,20)&lt;0,0,IF($E$2&lt;80,$E$2-60,20))</f>
        <v>0</v>
      </c>
      <c r="G11" s="46"/>
      <c r="H11" s="46"/>
      <c r="I11" s="46"/>
      <c r="J11" s="46"/>
      <c r="K11" s="47"/>
      <c r="L11" s="47"/>
      <c r="M11" s="48"/>
      <c r="N11" s="48">
        <f t="shared" si="1"/>
        <v>0</v>
      </c>
      <c r="O11" s="49">
        <f t="shared" si="0"/>
        <v>0</v>
      </c>
    </row>
    <row r="12" spans="1:21" ht="13.5" customHeight="1">
      <c r="A12" s="43" t="s">
        <v>36</v>
      </c>
      <c r="B12" s="44">
        <f t="shared" si="2"/>
        <v>578</v>
      </c>
      <c r="C12" s="45"/>
      <c r="D12" s="46"/>
      <c r="E12" s="46"/>
      <c r="F12" s="46"/>
      <c r="G12" s="46">
        <f>IF(IF($E$2&lt;100,$E$2-80,20)&lt;0,0,IF($E$2&lt;100,$E$2-80,20))</f>
        <v>0</v>
      </c>
      <c r="H12" s="46"/>
      <c r="I12" s="46"/>
      <c r="J12" s="46"/>
      <c r="K12" s="47"/>
      <c r="L12" s="47"/>
      <c r="M12" s="48"/>
      <c r="N12" s="48">
        <f t="shared" si="1"/>
        <v>0</v>
      </c>
      <c r="O12" s="49">
        <f t="shared" si="0"/>
        <v>0</v>
      </c>
    </row>
    <row r="13" spans="1:21" ht="13.5" customHeight="1">
      <c r="A13" s="43" t="s">
        <v>37</v>
      </c>
      <c r="B13" s="44">
        <f t="shared" si="2"/>
        <v>578</v>
      </c>
      <c r="C13" s="45"/>
      <c r="D13" s="46"/>
      <c r="E13" s="46"/>
      <c r="F13" s="46"/>
      <c r="G13" s="46"/>
      <c r="H13" s="46">
        <f>IF(IF($E$2&lt;200,$E$2-100,100)&lt;0,0,IF($E$2&lt;200,$E$2-100,100))</f>
        <v>0</v>
      </c>
      <c r="I13" s="46"/>
      <c r="J13" s="46"/>
      <c r="K13" s="47"/>
      <c r="L13" s="47"/>
      <c r="M13" s="48"/>
      <c r="N13" s="48">
        <f t="shared" si="1"/>
        <v>0</v>
      </c>
      <c r="O13" s="49">
        <f t="shared" si="0"/>
        <v>0</v>
      </c>
    </row>
    <row r="14" spans="1:21" ht="13.5" customHeight="1">
      <c r="A14" s="43" t="s">
        <v>38</v>
      </c>
      <c r="B14" s="44">
        <f t="shared" si="2"/>
        <v>578</v>
      </c>
      <c r="C14" s="45"/>
      <c r="D14" s="46"/>
      <c r="E14" s="46"/>
      <c r="F14" s="46"/>
      <c r="G14" s="46"/>
      <c r="H14" s="46"/>
      <c r="I14" s="46">
        <f>IF(IF($E$2&lt;400,$E$2-200,200)&lt;0,0,IF($E$2&lt;400,$E$2-200,200))</f>
        <v>0</v>
      </c>
      <c r="J14" s="46"/>
      <c r="K14" s="47"/>
      <c r="L14" s="47"/>
      <c r="M14" s="48"/>
      <c r="N14" s="48">
        <f t="shared" si="1"/>
        <v>0</v>
      </c>
      <c r="O14" s="49">
        <f t="shared" si="0"/>
        <v>0</v>
      </c>
    </row>
    <row r="15" spans="1:21" ht="13.5" customHeight="1">
      <c r="A15" s="43" t="s">
        <v>39</v>
      </c>
      <c r="B15" s="44">
        <f t="shared" si="2"/>
        <v>578</v>
      </c>
      <c r="C15" s="45"/>
      <c r="D15" s="46"/>
      <c r="E15" s="46"/>
      <c r="F15" s="46"/>
      <c r="G15" s="46"/>
      <c r="H15" s="46"/>
      <c r="I15" s="46"/>
      <c r="J15" s="46">
        <f>IF(IF($E$2&lt;600,$E$2-400,200)&lt;0,0,IF($E$2&lt;600,$E$2-400,200))</f>
        <v>0</v>
      </c>
      <c r="K15" s="47"/>
      <c r="L15" s="47"/>
      <c r="M15" s="48"/>
      <c r="N15" s="48">
        <f t="shared" si="1"/>
        <v>0</v>
      </c>
      <c r="O15" s="49">
        <f t="shared" si="0"/>
        <v>0</v>
      </c>
    </row>
    <row r="16" spans="1:21" ht="13.5" customHeight="1" thickBot="1">
      <c r="A16" s="43" t="s">
        <v>40</v>
      </c>
      <c r="B16" s="44">
        <f t="shared" si="2"/>
        <v>578</v>
      </c>
      <c r="C16" s="50"/>
      <c r="D16" s="47"/>
      <c r="E16" s="47"/>
      <c r="F16" s="47"/>
      <c r="G16" s="47"/>
      <c r="H16" s="47"/>
      <c r="I16" s="47"/>
      <c r="J16" s="47"/>
      <c r="K16" s="46">
        <f>IF(IF($E$2&lt;1000,$E$2-600,400)&lt;0,0,IF($E$2&lt;1000,$E$2-600,400))</f>
        <v>0</v>
      </c>
      <c r="L16" s="47"/>
      <c r="M16" s="48"/>
      <c r="N16" s="48">
        <f t="shared" si="1"/>
        <v>0</v>
      </c>
      <c r="O16" s="49">
        <f t="shared" si="0"/>
        <v>0</v>
      </c>
      <c r="Q16" s="14" t="s">
        <v>41</v>
      </c>
    </row>
    <row r="17" spans="1:21" ht="13.5" customHeight="1">
      <c r="A17" s="43" t="s">
        <v>42</v>
      </c>
      <c r="B17" s="44">
        <f t="shared" si="2"/>
        <v>578</v>
      </c>
      <c r="C17" s="50"/>
      <c r="D17" s="47"/>
      <c r="E17" s="47"/>
      <c r="F17" s="47"/>
      <c r="G17" s="47"/>
      <c r="H17" s="47"/>
      <c r="I17" s="47"/>
      <c r="J17" s="47"/>
      <c r="K17" s="47"/>
      <c r="L17" s="46">
        <f>IF(IF($E$2&lt;2000,$E$2-1000,1000)&lt;0,0,IF($E$2&lt;2000,$E$2-1000,1000))</f>
        <v>0</v>
      </c>
      <c r="M17" s="48"/>
      <c r="N17" s="48">
        <f t="shared" si="1"/>
        <v>0</v>
      </c>
      <c r="O17" s="49">
        <f t="shared" si="0"/>
        <v>0</v>
      </c>
      <c r="Q17" s="143" t="s">
        <v>43</v>
      </c>
      <c r="R17" s="144"/>
      <c r="S17" s="145"/>
      <c r="T17" s="146" t="s">
        <v>44</v>
      </c>
      <c r="U17" s="148" t="s">
        <v>45</v>
      </c>
    </row>
    <row r="18" spans="1:21" ht="13.5" customHeight="1" thickBot="1">
      <c r="A18" s="51" t="s">
        <v>30</v>
      </c>
      <c r="B18" s="52">
        <f t="shared" si="2"/>
        <v>578</v>
      </c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5">
        <f>IF($E$2&gt;2000,$E$2-2000,0)</f>
        <v>0</v>
      </c>
      <c r="N18" s="55">
        <f t="shared" si="1"/>
        <v>0</v>
      </c>
      <c r="O18" s="56">
        <f t="shared" si="0"/>
        <v>0</v>
      </c>
      <c r="Q18" s="57" t="s">
        <v>46</v>
      </c>
      <c r="R18" s="58" t="s">
        <v>47</v>
      </c>
      <c r="S18" s="59"/>
      <c r="T18" s="147"/>
      <c r="U18" s="149"/>
    </row>
    <row r="19" spans="1:21" ht="13.5" customHeight="1" thickBot="1">
      <c r="A19" s="150" t="s">
        <v>48</v>
      </c>
      <c r="B19" s="151"/>
      <c r="C19" s="60">
        <v>20</v>
      </c>
      <c r="D19" s="61">
        <f t="shared" ref="D19:M19" si="3">SUM(D7:D18)</f>
        <v>20</v>
      </c>
      <c r="E19" s="61">
        <f t="shared" si="3"/>
        <v>15</v>
      </c>
      <c r="F19" s="61">
        <f t="shared" si="3"/>
        <v>0</v>
      </c>
      <c r="G19" s="61">
        <f t="shared" si="3"/>
        <v>0</v>
      </c>
      <c r="H19" s="61">
        <f t="shared" si="3"/>
        <v>0</v>
      </c>
      <c r="I19" s="61">
        <f t="shared" si="3"/>
        <v>0</v>
      </c>
      <c r="J19" s="61">
        <f t="shared" si="3"/>
        <v>0</v>
      </c>
      <c r="K19" s="61">
        <f t="shared" si="3"/>
        <v>0</v>
      </c>
      <c r="L19" s="61">
        <f t="shared" si="3"/>
        <v>0</v>
      </c>
      <c r="M19" s="62">
        <f t="shared" si="3"/>
        <v>0</v>
      </c>
      <c r="N19" s="55">
        <f t="shared" si="1"/>
        <v>55</v>
      </c>
      <c r="O19" s="56">
        <f>SUM(O8:O18)</f>
        <v>31790</v>
      </c>
      <c r="Q19" s="63">
        <f>+O8</f>
        <v>11560</v>
      </c>
      <c r="R19" s="64">
        <f>SUM(O9:O18)</f>
        <v>20230</v>
      </c>
      <c r="S19" s="65">
        <f>SUM(Q19:R19)</f>
        <v>31790</v>
      </c>
      <c r="T19" s="65">
        <f>ROUNDDOWN(S19*0.1,0)</f>
        <v>3179</v>
      </c>
      <c r="U19" s="66">
        <f>SUM(S19:T19)</f>
        <v>34969</v>
      </c>
    </row>
    <row r="20" spans="1:21" ht="13.5" customHeight="1" thickBot="1">
      <c r="A20" s="67"/>
      <c r="B20" s="68"/>
    </row>
    <row r="21" spans="1:21" ht="13.5" customHeight="1">
      <c r="A21" s="69" t="s">
        <v>49</v>
      </c>
      <c r="B21" s="70"/>
      <c r="C21" s="155" t="s">
        <v>13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7"/>
      <c r="N21" s="158" t="s">
        <v>18</v>
      </c>
      <c r="O21" s="148" t="s">
        <v>19</v>
      </c>
    </row>
    <row r="22" spans="1:21" ht="13.5" customHeight="1">
      <c r="A22" s="71"/>
      <c r="B22" s="72"/>
      <c r="C22" s="25" t="s">
        <v>20</v>
      </c>
      <c r="D22" s="26" t="s">
        <v>21</v>
      </c>
      <c r="E22" s="26" t="s">
        <v>22</v>
      </c>
      <c r="F22" s="26" t="s">
        <v>23</v>
      </c>
      <c r="G22" s="26" t="s">
        <v>24</v>
      </c>
      <c r="H22" s="26" t="s">
        <v>25</v>
      </c>
      <c r="I22" s="26" t="s">
        <v>26</v>
      </c>
      <c r="J22" s="26" t="s">
        <v>27</v>
      </c>
      <c r="K22" s="26" t="s">
        <v>28</v>
      </c>
      <c r="L22" s="26" t="s">
        <v>29</v>
      </c>
      <c r="M22" s="27" t="s">
        <v>30</v>
      </c>
      <c r="N22" s="159"/>
      <c r="O22" s="161"/>
    </row>
    <row r="23" spans="1:21" ht="13.5" customHeight="1">
      <c r="A23" s="73"/>
      <c r="B23" s="74"/>
      <c r="C23" s="30">
        <v>20</v>
      </c>
      <c r="D23" s="31">
        <v>40</v>
      </c>
      <c r="E23" s="31">
        <v>60</v>
      </c>
      <c r="F23" s="31">
        <v>80</v>
      </c>
      <c r="G23" s="31">
        <v>100</v>
      </c>
      <c r="H23" s="31">
        <v>200</v>
      </c>
      <c r="I23" s="31">
        <v>400</v>
      </c>
      <c r="J23" s="31">
        <v>600</v>
      </c>
      <c r="K23" s="31">
        <v>1000</v>
      </c>
      <c r="L23" s="31">
        <v>2000</v>
      </c>
      <c r="M23" s="32"/>
      <c r="N23" s="159"/>
      <c r="O23" s="161"/>
    </row>
    <row r="24" spans="1:21" ht="13.5" customHeight="1">
      <c r="A24" s="162" t="s">
        <v>31</v>
      </c>
      <c r="B24" s="16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29"/>
      <c r="N24" s="160"/>
      <c r="O24" s="149"/>
    </row>
    <row r="25" spans="1:21" ht="13.5" customHeight="1">
      <c r="A25" s="35" t="str">
        <f>+A8</f>
        <v>0～20</v>
      </c>
      <c r="B25" s="36">
        <v>12720</v>
      </c>
      <c r="C25" s="37">
        <f>+C8</f>
        <v>1</v>
      </c>
      <c r="D25" s="38"/>
      <c r="E25" s="38"/>
      <c r="F25" s="38"/>
      <c r="G25" s="38"/>
      <c r="H25" s="38"/>
      <c r="I25" s="38"/>
      <c r="J25" s="38"/>
      <c r="K25" s="39"/>
      <c r="L25" s="39"/>
      <c r="M25" s="40"/>
      <c r="N25" s="41">
        <v>20</v>
      </c>
      <c r="O25" s="42">
        <f t="shared" ref="O25:O35" si="4">B25*+SUM(C25:M25)</f>
        <v>12720</v>
      </c>
    </row>
    <row r="26" spans="1:21" ht="13.5" customHeight="1">
      <c r="A26" s="43" t="str">
        <f t="shared" ref="A26:A35" si="5">+A9</f>
        <v>21～40</v>
      </c>
      <c r="B26" s="75">
        <v>636</v>
      </c>
      <c r="C26" s="45"/>
      <c r="D26" s="46">
        <f>+D9</f>
        <v>20</v>
      </c>
      <c r="E26" s="46"/>
      <c r="F26" s="46"/>
      <c r="G26" s="46"/>
      <c r="H26" s="46"/>
      <c r="I26" s="46"/>
      <c r="J26" s="46"/>
      <c r="K26" s="47"/>
      <c r="L26" s="47"/>
      <c r="M26" s="48"/>
      <c r="N26" s="48">
        <f t="shared" ref="N26:N36" si="6">SUM(C26:M26)</f>
        <v>20</v>
      </c>
      <c r="O26" s="49">
        <f t="shared" si="4"/>
        <v>12720</v>
      </c>
    </row>
    <row r="27" spans="1:21" ht="13.5" customHeight="1">
      <c r="A27" s="43" t="str">
        <f t="shared" si="5"/>
        <v>41～60</v>
      </c>
      <c r="B27" s="75">
        <f>+B26</f>
        <v>636</v>
      </c>
      <c r="C27" s="45"/>
      <c r="D27" s="46"/>
      <c r="E27" s="46">
        <f>+E10</f>
        <v>15</v>
      </c>
      <c r="F27" s="46"/>
      <c r="G27" s="46"/>
      <c r="H27" s="46"/>
      <c r="I27" s="46"/>
      <c r="J27" s="46"/>
      <c r="K27" s="47"/>
      <c r="L27" s="47"/>
      <c r="M27" s="48"/>
      <c r="N27" s="48">
        <f t="shared" si="6"/>
        <v>15</v>
      </c>
      <c r="O27" s="49">
        <f t="shared" si="4"/>
        <v>9540</v>
      </c>
    </row>
    <row r="28" spans="1:21" ht="13.5" customHeight="1">
      <c r="A28" s="43" t="str">
        <f t="shared" si="5"/>
        <v>61～80</v>
      </c>
      <c r="B28" s="75">
        <f t="shared" ref="B28:B35" si="7">+B27</f>
        <v>636</v>
      </c>
      <c r="C28" s="45"/>
      <c r="D28" s="46"/>
      <c r="E28" s="46"/>
      <c r="F28" s="46">
        <f>+F11</f>
        <v>0</v>
      </c>
      <c r="G28" s="46"/>
      <c r="H28" s="46"/>
      <c r="I28" s="46"/>
      <c r="J28" s="46"/>
      <c r="K28" s="47"/>
      <c r="L28" s="47"/>
      <c r="M28" s="48"/>
      <c r="N28" s="48">
        <f t="shared" si="6"/>
        <v>0</v>
      </c>
      <c r="O28" s="49">
        <f t="shared" si="4"/>
        <v>0</v>
      </c>
    </row>
    <row r="29" spans="1:21" ht="13.5" customHeight="1">
      <c r="A29" s="43" t="str">
        <f t="shared" si="5"/>
        <v>81～100</v>
      </c>
      <c r="B29" s="75">
        <f t="shared" si="7"/>
        <v>636</v>
      </c>
      <c r="C29" s="45"/>
      <c r="D29" s="46"/>
      <c r="E29" s="46"/>
      <c r="F29" s="46"/>
      <c r="G29" s="46">
        <f>+G12</f>
        <v>0</v>
      </c>
      <c r="H29" s="46"/>
      <c r="I29" s="46"/>
      <c r="J29" s="46"/>
      <c r="K29" s="47"/>
      <c r="L29" s="47"/>
      <c r="M29" s="48"/>
      <c r="N29" s="48">
        <f t="shared" si="6"/>
        <v>0</v>
      </c>
      <c r="O29" s="49">
        <f t="shared" si="4"/>
        <v>0</v>
      </c>
    </row>
    <row r="30" spans="1:21" ht="13.5" customHeight="1">
      <c r="A30" s="43" t="str">
        <f t="shared" si="5"/>
        <v>101～200</v>
      </c>
      <c r="B30" s="75">
        <f t="shared" si="7"/>
        <v>636</v>
      </c>
      <c r="C30" s="45"/>
      <c r="D30" s="46"/>
      <c r="E30" s="46"/>
      <c r="F30" s="46"/>
      <c r="G30" s="46"/>
      <c r="H30" s="46">
        <f>+H13</f>
        <v>0</v>
      </c>
      <c r="I30" s="46"/>
      <c r="J30" s="46"/>
      <c r="K30" s="47"/>
      <c r="L30" s="47"/>
      <c r="M30" s="48"/>
      <c r="N30" s="48">
        <f t="shared" si="6"/>
        <v>0</v>
      </c>
      <c r="O30" s="49">
        <f t="shared" si="4"/>
        <v>0</v>
      </c>
    </row>
    <row r="31" spans="1:21" ht="13.5" customHeight="1">
      <c r="A31" s="43" t="str">
        <f t="shared" si="5"/>
        <v>201～400</v>
      </c>
      <c r="B31" s="75">
        <f t="shared" si="7"/>
        <v>636</v>
      </c>
      <c r="C31" s="45"/>
      <c r="D31" s="46"/>
      <c r="E31" s="46"/>
      <c r="F31" s="46"/>
      <c r="G31" s="46"/>
      <c r="H31" s="46"/>
      <c r="I31" s="46">
        <f>+I14</f>
        <v>0</v>
      </c>
      <c r="J31" s="46"/>
      <c r="K31" s="47"/>
      <c r="L31" s="47"/>
      <c r="M31" s="48"/>
      <c r="N31" s="48">
        <f t="shared" si="6"/>
        <v>0</v>
      </c>
      <c r="O31" s="49">
        <f t="shared" si="4"/>
        <v>0</v>
      </c>
    </row>
    <row r="32" spans="1:21" ht="13.5" customHeight="1">
      <c r="A32" s="43" t="str">
        <f t="shared" si="5"/>
        <v>401～600</v>
      </c>
      <c r="B32" s="75">
        <f t="shared" si="7"/>
        <v>636</v>
      </c>
      <c r="C32" s="45"/>
      <c r="D32" s="46"/>
      <c r="E32" s="46"/>
      <c r="F32" s="46"/>
      <c r="G32" s="46"/>
      <c r="H32" s="46"/>
      <c r="I32" s="46"/>
      <c r="J32" s="46">
        <f>+J15</f>
        <v>0</v>
      </c>
      <c r="K32" s="47"/>
      <c r="L32" s="47"/>
      <c r="M32" s="48"/>
      <c r="N32" s="48">
        <f t="shared" si="6"/>
        <v>0</v>
      </c>
      <c r="O32" s="49">
        <f t="shared" si="4"/>
        <v>0</v>
      </c>
      <c r="Q32" s="14" t="s">
        <v>6</v>
      </c>
    </row>
    <row r="33" spans="1:21" ht="13.5" customHeight="1" thickBot="1">
      <c r="A33" s="43" t="str">
        <f t="shared" si="5"/>
        <v>601～1,000</v>
      </c>
      <c r="B33" s="75">
        <f t="shared" si="7"/>
        <v>636</v>
      </c>
      <c r="C33" s="50"/>
      <c r="D33" s="47"/>
      <c r="E33" s="47"/>
      <c r="F33" s="47"/>
      <c r="G33" s="47"/>
      <c r="H33" s="47"/>
      <c r="I33" s="47"/>
      <c r="J33" s="47"/>
      <c r="K33" s="46">
        <f>+K16</f>
        <v>0</v>
      </c>
      <c r="L33" s="47"/>
      <c r="M33" s="48"/>
      <c r="N33" s="48">
        <f t="shared" si="6"/>
        <v>0</v>
      </c>
      <c r="O33" s="49">
        <f t="shared" si="4"/>
        <v>0</v>
      </c>
      <c r="Q33" s="76">
        <v>0.1</v>
      </c>
      <c r="R33" s="14" t="s">
        <v>50</v>
      </c>
    </row>
    <row r="34" spans="1:21" ht="13.5" customHeight="1">
      <c r="A34" s="43" t="str">
        <f t="shared" si="5"/>
        <v>1001～2,000</v>
      </c>
      <c r="B34" s="75">
        <f t="shared" si="7"/>
        <v>636</v>
      </c>
      <c r="C34" s="50"/>
      <c r="D34" s="47"/>
      <c r="E34" s="47"/>
      <c r="F34" s="47"/>
      <c r="G34" s="47"/>
      <c r="H34" s="47"/>
      <c r="I34" s="47"/>
      <c r="J34" s="47"/>
      <c r="K34" s="47"/>
      <c r="L34" s="46">
        <f>+L17</f>
        <v>0</v>
      </c>
      <c r="M34" s="48"/>
      <c r="N34" s="48">
        <f t="shared" si="6"/>
        <v>0</v>
      </c>
      <c r="O34" s="49">
        <f t="shared" si="4"/>
        <v>0</v>
      </c>
      <c r="Q34" s="143" t="s">
        <v>43</v>
      </c>
      <c r="R34" s="144"/>
      <c r="S34" s="145"/>
      <c r="T34" s="146" t="s">
        <v>44</v>
      </c>
      <c r="U34" s="148" t="s">
        <v>45</v>
      </c>
    </row>
    <row r="35" spans="1:21" ht="13.5" customHeight="1" thickBot="1">
      <c r="A35" s="51" t="str">
        <f t="shared" si="5"/>
        <v>2,001～</v>
      </c>
      <c r="B35" s="77">
        <f t="shared" si="7"/>
        <v>636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5">
        <f>+M18</f>
        <v>0</v>
      </c>
      <c r="N35" s="55">
        <f t="shared" si="6"/>
        <v>0</v>
      </c>
      <c r="O35" s="56">
        <f t="shared" si="4"/>
        <v>0</v>
      </c>
      <c r="Q35" s="57" t="s">
        <v>46</v>
      </c>
      <c r="R35" s="58" t="s">
        <v>47</v>
      </c>
      <c r="S35" s="59"/>
      <c r="T35" s="147"/>
      <c r="U35" s="149"/>
    </row>
    <row r="36" spans="1:21" ht="13.5" customHeight="1" thickBot="1">
      <c r="A36" s="153" t="s">
        <v>48</v>
      </c>
      <c r="B36" s="154"/>
      <c r="C36" s="60">
        <v>20</v>
      </c>
      <c r="D36" s="61">
        <f t="shared" ref="D36:M36" si="8">SUM(D24:D35)</f>
        <v>20</v>
      </c>
      <c r="E36" s="61">
        <f t="shared" si="8"/>
        <v>15</v>
      </c>
      <c r="F36" s="61">
        <f t="shared" si="8"/>
        <v>0</v>
      </c>
      <c r="G36" s="61">
        <f t="shared" si="8"/>
        <v>0</v>
      </c>
      <c r="H36" s="61">
        <f t="shared" si="8"/>
        <v>0</v>
      </c>
      <c r="I36" s="61">
        <f t="shared" si="8"/>
        <v>0</v>
      </c>
      <c r="J36" s="61">
        <f t="shared" si="8"/>
        <v>0</v>
      </c>
      <c r="K36" s="61">
        <f t="shared" si="8"/>
        <v>0</v>
      </c>
      <c r="L36" s="61">
        <f t="shared" si="8"/>
        <v>0</v>
      </c>
      <c r="M36" s="62">
        <f t="shared" si="8"/>
        <v>0</v>
      </c>
      <c r="N36" s="55">
        <f t="shared" si="6"/>
        <v>55</v>
      </c>
      <c r="O36" s="56">
        <f>SUM(O25:O35)</f>
        <v>34980</v>
      </c>
      <c r="Q36" s="63">
        <f>+O25</f>
        <v>12720</v>
      </c>
      <c r="R36" s="64">
        <f>SUM(O26:O35)</f>
        <v>22260</v>
      </c>
      <c r="S36" s="65">
        <f>SUM(Q36:R36)</f>
        <v>34980</v>
      </c>
      <c r="T36" s="65">
        <f>ROUNDDOWN(S36*0.1,0)</f>
        <v>3498</v>
      </c>
      <c r="U36" s="66">
        <f>SUM(S36:T36)</f>
        <v>38478</v>
      </c>
    </row>
    <row r="37" spans="1:21" ht="13.5" customHeight="1" thickBot="1">
      <c r="A37" s="67"/>
      <c r="B37" s="68"/>
      <c r="Q37" s="78">
        <f>+Q36-Q19</f>
        <v>1160</v>
      </c>
      <c r="R37" s="78">
        <f>+R36-R19</f>
        <v>2030</v>
      </c>
      <c r="S37" s="78">
        <f>+S36-S19</f>
        <v>3190</v>
      </c>
      <c r="T37" s="78">
        <f>+T36-T19</f>
        <v>319</v>
      </c>
      <c r="U37" s="78">
        <f>+U36-U19</f>
        <v>3509</v>
      </c>
    </row>
    <row r="38" spans="1:21" ht="13.5" customHeight="1">
      <c r="A38" s="69" t="s">
        <v>9</v>
      </c>
      <c r="B38" s="70"/>
      <c r="C38" s="155" t="s">
        <v>13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7"/>
      <c r="N38" s="158" t="s">
        <v>18</v>
      </c>
      <c r="O38" s="148" t="s">
        <v>19</v>
      </c>
    </row>
    <row r="39" spans="1:21" ht="13.5" customHeight="1">
      <c r="A39" s="71"/>
      <c r="B39" s="72"/>
      <c r="C39" s="25" t="s">
        <v>20</v>
      </c>
      <c r="D39" s="26" t="s">
        <v>21</v>
      </c>
      <c r="E39" s="26" t="s">
        <v>22</v>
      </c>
      <c r="F39" s="26" t="s">
        <v>23</v>
      </c>
      <c r="G39" s="26" t="s">
        <v>24</v>
      </c>
      <c r="H39" s="26" t="s">
        <v>25</v>
      </c>
      <c r="I39" s="26" t="s">
        <v>26</v>
      </c>
      <c r="J39" s="26" t="s">
        <v>27</v>
      </c>
      <c r="K39" s="26" t="s">
        <v>28</v>
      </c>
      <c r="L39" s="26" t="s">
        <v>29</v>
      </c>
      <c r="M39" s="27" t="s">
        <v>30</v>
      </c>
      <c r="N39" s="159"/>
      <c r="O39" s="161"/>
    </row>
    <row r="40" spans="1:21" ht="13.5" customHeight="1">
      <c r="A40" s="73"/>
      <c r="B40" s="74"/>
      <c r="C40" s="30">
        <v>20</v>
      </c>
      <c r="D40" s="31">
        <v>40</v>
      </c>
      <c r="E40" s="31">
        <v>60</v>
      </c>
      <c r="F40" s="31">
        <v>80</v>
      </c>
      <c r="G40" s="31">
        <v>100</v>
      </c>
      <c r="H40" s="31">
        <v>200</v>
      </c>
      <c r="I40" s="31">
        <v>400</v>
      </c>
      <c r="J40" s="31">
        <v>600</v>
      </c>
      <c r="K40" s="31">
        <v>1000</v>
      </c>
      <c r="L40" s="31">
        <v>2000</v>
      </c>
      <c r="M40" s="32"/>
      <c r="N40" s="159"/>
      <c r="O40" s="161"/>
    </row>
    <row r="41" spans="1:21" ht="13.5" customHeight="1">
      <c r="A41" s="162" t="s">
        <v>31</v>
      </c>
      <c r="B41" s="163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29"/>
      <c r="N41" s="160"/>
      <c r="O41" s="149"/>
    </row>
    <row r="42" spans="1:21" ht="13.5" customHeight="1">
      <c r="A42" s="35" t="str">
        <f>+A8</f>
        <v>0～20</v>
      </c>
      <c r="B42" s="36">
        <v>14560</v>
      </c>
      <c r="C42" s="37">
        <f>+C25</f>
        <v>1</v>
      </c>
      <c r="D42" s="38"/>
      <c r="E42" s="38"/>
      <c r="F42" s="38"/>
      <c r="G42" s="38"/>
      <c r="H42" s="38"/>
      <c r="I42" s="38"/>
      <c r="J42" s="38"/>
      <c r="K42" s="39"/>
      <c r="L42" s="39"/>
      <c r="M42" s="40"/>
      <c r="N42" s="41">
        <v>20</v>
      </c>
      <c r="O42" s="42">
        <f t="shared" ref="O42:O52" si="9">B42*+SUM(C42:M42)</f>
        <v>14560</v>
      </c>
    </row>
    <row r="43" spans="1:21" ht="13.5" customHeight="1">
      <c r="A43" s="43" t="str">
        <f t="shared" ref="A43:A52" si="10">+A9</f>
        <v>21～40</v>
      </c>
      <c r="B43" s="75">
        <v>728</v>
      </c>
      <c r="C43" s="45"/>
      <c r="D43" s="46">
        <f>+D26</f>
        <v>20</v>
      </c>
      <c r="E43" s="46"/>
      <c r="F43" s="46"/>
      <c r="G43" s="46"/>
      <c r="H43" s="46"/>
      <c r="I43" s="46"/>
      <c r="J43" s="46"/>
      <c r="K43" s="47"/>
      <c r="L43" s="47"/>
      <c r="M43" s="48"/>
      <c r="N43" s="48">
        <f t="shared" ref="N43:N53" si="11">SUM(C43:M43)</f>
        <v>20</v>
      </c>
      <c r="O43" s="49">
        <f t="shared" si="9"/>
        <v>14560</v>
      </c>
    </row>
    <row r="44" spans="1:21" ht="13.5" customHeight="1">
      <c r="A44" s="43" t="str">
        <f t="shared" si="10"/>
        <v>41～60</v>
      </c>
      <c r="B44" s="75">
        <f>+B43</f>
        <v>728</v>
      </c>
      <c r="C44" s="45"/>
      <c r="D44" s="46"/>
      <c r="E44" s="46">
        <f>+E27</f>
        <v>15</v>
      </c>
      <c r="F44" s="46"/>
      <c r="G44" s="46"/>
      <c r="H44" s="46"/>
      <c r="I44" s="46"/>
      <c r="J44" s="46"/>
      <c r="K44" s="47"/>
      <c r="L44" s="47"/>
      <c r="M44" s="48"/>
      <c r="N44" s="48">
        <f t="shared" si="11"/>
        <v>15</v>
      </c>
      <c r="O44" s="49">
        <f t="shared" si="9"/>
        <v>10920</v>
      </c>
    </row>
    <row r="45" spans="1:21" ht="13.5" customHeight="1">
      <c r="A45" s="43" t="str">
        <f t="shared" si="10"/>
        <v>61～80</v>
      </c>
      <c r="B45" s="75">
        <f t="shared" ref="B45:B52" si="12">+B44</f>
        <v>728</v>
      </c>
      <c r="C45" s="45"/>
      <c r="D45" s="46"/>
      <c r="E45" s="46"/>
      <c r="F45" s="46">
        <f>+F28</f>
        <v>0</v>
      </c>
      <c r="G45" s="46"/>
      <c r="H45" s="46"/>
      <c r="I45" s="46"/>
      <c r="J45" s="46"/>
      <c r="K45" s="47"/>
      <c r="L45" s="47"/>
      <c r="M45" s="48"/>
      <c r="N45" s="48">
        <f t="shared" si="11"/>
        <v>0</v>
      </c>
      <c r="O45" s="49">
        <f t="shared" si="9"/>
        <v>0</v>
      </c>
    </row>
    <row r="46" spans="1:21" ht="13.5" customHeight="1">
      <c r="A46" s="43" t="str">
        <f t="shared" si="10"/>
        <v>81～100</v>
      </c>
      <c r="B46" s="75">
        <f t="shared" si="12"/>
        <v>728</v>
      </c>
      <c r="C46" s="45"/>
      <c r="D46" s="46"/>
      <c r="E46" s="46"/>
      <c r="F46" s="46"/>
      <c r="G46" s="46">
        <f>+G29</f>
        <v>0</v>
      </c>
      <c r="H46" s="46"/>
      <c r="I46" s="46"/>
      <c r="J46" s="46"/>
      <c r="K46" s="47"/>
      <c r="L46" s="47"/>
      <c r="M46" s="48"/>
      <c r="N46" s="48">
        <f t="shared" si="11"/>
        <v>0</v>
      </c>
      <c r="O46" s="49">
        <f t="shared" si="9"/>
        <v>0</v>
      </c>
    </row>
    <row r="47" spans="1:21" ht="13.5" customHeight="1">
      <c r="A47" s="43" t="str">
        <f t="shared" si="10"/>
        <v>101～200</v>
      </c>
      <c r="B47" s="75">
        <f t="shared" si="12"/>
        <v>728</v>
      </c>
      <c r="C47" s="45"/>
      <c r="D47" s="46"/>
      <c r="E47" s="46"/>
      <c r="F47" s="46"/>
      <c r="G47" s="46"/>
      <c r="H47" s="46">
        <f>+H30</f>
        <v>0</v>
      </c>
      <c r="I47" s="46"/>
      <c r="J47" s="46"/>
      <c r="K47" s="47"/>
      <c r="L47" s="47"/>
      <c r="M47" s="48"/>
      <c r="N47" s="48">
        <f t="shared" si="11"/>
        <v>0</v>
      </c>
      <c r="O47" s="49">
        <f t="shared" si="9"/>
        <v>0</v>
      </c>
    </row>
    <row r="48" spans="1:21" ht="13.5" customHeight="1">
      <c r="A48" s="43" t="str">
        <f t="shared" si="10"/>
        <v>201～400</v>
      </c>
      <c r="B48" s="75">
        <f t="shared" si="12"/>
        <v>728</v>
      </c>
      <c r="C48" s="45"/>
      <c r="D48" s="46"/>
      <c r="E48" s="46"/>
      <c r="F48" s="46"/>
      <c r="G48" s="46"/>
      <c r="H48" s="46"/>
      <c r="I48" s="46">
        <f>+I31</f>
        <v>0</v>
      </c>
      <c r="J48" s="46"/>
      <c r="K48" s="47"/>
      <c r="L48" s="47"/>
      <c r="M48" s="48"/>
      <c r="N48" s="48">
        <f t="shared" si="11"/>
        <v>0</v>
      </c>
      <c r="O48" s="49">
        <f t="shared" si="9"/>
        <v>0</v>
      </c>
    </row>
    <row r="49" spans="1:21" ht="13.5" customHeight="1">
      <c r="A49" s="43" t="str">
        <f t="shared" si="10"/>
        <v>401～600</v>
      </c>
      <c r="B49" s="75">
        <f t="shared" si="12"/>
        <v>728</v>
      </c>
      <c r="C49" s="45"/>
      <c r="D49" s="46"/>
      <c r="E49" s="46"/>
      <c r="F49" s="46"/>
      <c r="G49" s="46"/>
      <c r="H49" s="46"/>
      <c r="I49" s="46"/>
      <c r="J49" s="46">
        <f>+J32</f>
        <v>0</v>
      </c>
      <c r="K49" s="47"/>
      <c r="L49" s="47"/>
      <c r="M49" s="48"/>
      <c r="N49" s="48">
        <f t="shared" si="11"/>
        <v>0</v>
      </c>
      <c r="O49" s="49">
        <f t="shared" si="9"/>
        <v>0</v>
      </c>
      <c r="Q49" s="14" t="s">
        <v>51</v>
      </c>
    </row>
    <row r="50" spans="1:21" ht="13.5" customHeight="1" thickBot="1">
      <c r="A50" s="43" t="str">
        <f t="shared" si="10"/>
        <v>601～1,000</v>
      </c>
      <c r="B50" s="75">
        <f t="shared" si="12"/>
        <v>728</v>
      </c>
      <c r="C50" s="50"/>
      <c r="D50" s="47"/>
      <c r="E50" s="47"/>
      <c r="F50" s="47"/>
      <c r="G50" s="47"/>
      <c r="H50" s="47"/>
      <c r="I50" s="47"/>
      <c r="J50" s="47"/>
      <c r="K50" s="46">
        <f>+K33</f>
        <v>0</v>
      </c>
      <c r="L50" s="47"/>
      <c r="M50" s="48"/>
      <c r="N50" s="48">
        <f t="shared" si="11"/>
        <v>0</v>
      </c>
      <c r="O50" s="49">
        <f t="shared" si="9"/>
        <v>0</v>
      </c>
      <c r="Q50" s="76">
        <v>0.26</v>
      </c>
      <c r="R50" s="14" t="s">
        <v>50</v>
      </c>
    </row>
    <row r="51" spans="1:21" ht="13.5" customHeight="1">
      <c r="A51" s="43" t="str">
        <f t="shared" si="10"/>
        <v>1001～2,000</v>
      </c>
      <c r="B51" s="75">
        <f t="shared" si="12"/>
        <v>728</v>
      </c>
      <c r="C51" s="50"/>
      <c r="D51" s="47"/>
      <c r="E51" s="47"/>
      <c r="F51" s="47"/>
      <c r="G51" s="47"/>
      <c r="H51" s="47"/>
      <c r="I51" s="47"/>
      <c r="J51" s="47"/>
      <c r="K51" s="47"/>
      <c r="L51" s="46">
        <f>+L34</f>
        <v>0</v>
      </c>
      <c r="M51" s="48"/>
      <c r="N51" s="48">
        <f t="shared" si="11"/>
        <v>0</v>
      </c>
      <c r="O51" s="49">
        <f t="shared" si="9"/>
        <v>0</v>
      </c>
      <c r="Q51" s="143" t="s">
        <v>43</v>
      </c>
      <c r="R51" s="144"/>
      <c r="S51" s="145"/>
      <c r="T51" s="146" t="s">
        <v>44</v>
      </c>
      <c r="U51" s="148" t="s">
        <v>45</v>
      </c>
    </row>
    <row r="52" spans="1:21" ht="13.5" customHeight="1" thickBot="1">
      <c r="A52" s="51" t="str">
        <f t="shared" si="10"/>
        <v>2,001～</v>
      </c>
      <c r="B52" s="77">
        <f t="shared" si="12"/>
        <v>728</v>
      </c>
      <c r="C52" s="53"/>
      <c r="D52" s="54"/>
      <c r="E52" s="54"/>
      <c r="F52" s="54"/>
      <c r="G52" s="54"/>
      <c r="H52" s="54"/>
      <c r="I52" s="54"/>
      <c r="J52" s="54"/>
      <c r="K52" s="54"/>
      <c r="L52" s="54"/>
      <c r="M52" s="55">
        <f>+M35</f>
        <v>0</v>
      </c>
      <c r="N52" s="55">
        <f t="shared" si="11"/>
        <v>0</v>
      </c>
      <c r="O52" s="56">
        <f t="shared" si="9"/>
        <v>0</v>
      </c>
      <c r="Q52" s="57" t="s">
        <v>46</v>
      </c>
      <c r="R52" s="58" t="s">
        <v>47</v>
      </c>
      <c r="S52" s="59"/>
      <c r="T52" s="147"/>
      <c r="U52" s="149"/>
    </row>
    <row r="53" spans="1:21" ht="13.5" customHeight="1" thickBot="1">
      <c r="A53" s="150" t="s">
        <v>48</v>
      </c>
      <c r="B53" s="151"/>
      <c r="C53" s="60">
        <v>20</v>
      </c>
      <c r="D53" s="61">
        <f t="shared" ref="D53:M53" si="13">SUM(D41:D52)</f>
        <v>20</v>
      </c>
      <c r="E53" s="61">
        <f t="shared" si="13"/>
        <v>15</v>
      </c>
      <c r="F53" s="61">
        <f t="shared" si="13"/>
        <v>0</v>
      </c>
      <c r="G53" s="61">
        <f t="shared" si="13"/>
        <v>0</v>
      </c>
      <c r="H53" s="61">
        <f t="shared" si="13"/>
        <v>0</v>
      </c>
      <c r="I53" s="61">
        <f t="shared" si="13"/>
        <v>0</v>
      </c>
      <c r="J53" s="61">
        <f t="shared" si="13"/>
        <v>0</v>
      </c>
      <c r="K53" s="61">
        <f t="shared" si="13"/>
        <v>0</v>
      </c>
      <c r="L53" s="61">
        <f t="shared" si="13"/>
        <v>0</v>
      </c>
      <c r="M53" s="62">
        <f t="shared" si="13"/>
        <v>0</v>
      </c>
      <c r="N53" s="55">
        <f t="shared" si="11"/>
        <v>55</v>
      </c>
      <c r="O53" s="56">
        <f>SUM(O42:O52)</f>
        <v>40040</v>
      </c>
      <c r="Q53" s="63">
        <f>+O42</f>
        <v>14560</v>
      </c>
      <c r="R53" s="64">
        <f>SUM(O43:O52)</f>
        <v>25480</v>
      </c>
      <c r="S53" s="65">
        <f>SUM(Q53:R53)</f>
        <v>40040</v>
      </c>
      <c r="T53" s="65">
        <f>ROUNDDOWN(S53*0.1,0)</f>
        <v>4004</v>
      </c>
      <c r="U53" s="66">
        <f>SUM(S53:T53)</f>
        <v>44044</v>
      </c>
    </row>
    <row r="54" spans="1:21" ht="13.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8">
        <f>Q53-Q19</f>
        <v>3000</v>
      </c>
      <c r="R54" s="78">
        <f>R53-R19</f>
        <v>5250</v>
      </c>
      <c r="S54" s="78">
        <f>S53-S19</f>
        <v>8250</v>
      </c>
      <c r="T54" s="78">
        <f>T53-T19</f>
        <v>825</v>
      </c>
      <c r="U54" s="78">
        <f>U53-U19</f>
        <v>9075</v>
      </c>
    </row>
    <row r="55" spans="1:21" ht="12" customHeight="1">
      <c r="A55" s="79"/>
      <c r="B55" s="79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52"/>
      <c r="O55" s="152"/>
      <c r="P55" s="79"/>
      <c r="Q55" s="80"/>
      <c r="R55" s="80"/>
      <c r="S55" s="80"/>
      <c r="T55" s="80"/>
      <c r="U55" s="80"/>
    </row>
    <row r="56" spans="1:21" ht="12" customHeight="1">
      <c r="A56" s="79"/>
      <c r="B56" s="79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152"/>
      <c r="O56" s="152"/>
      <c r="P56" s="79"/>
    </row>
    <row r="57" spans="1:21" ht="12" customHeight="1">
      <c r="A57" s="79"/>
      <c r="B57" s="79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152"/>
      <c r="O57" s="152"/>
      <c r="P57" s="79"/>
    </row>
    <row r="58" spans="1:21" ht="12" customHeight="1">
      <c r="A58" s="142"/>
      <c r="B58" s="142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152"/>
      <c r="O58" s="152"/>
      <c r="P58" s="79"/>
    </row>
    <row r="59" spans="1:21" ht="12" customHeight="1">
      <c r="A59" s="79"/>
      <c r="B59" s="82"/>
      <c r="C59" s="83"/>
      <c r="D59" s="84"/>
      <c r="E59" s="84"/>
      <c r="F59" s="84"/>
      <c r="G59" s="84"/>
      <c r="H59" s="84"/>
      <c r="I59" s="84"/>
      <c r="J59" s="84"/>
      <c r="K59" s="85"/>
      <c r="L59" s="85"/>
      <c r="M59" s="85"/>
      <c r="N59" s="86"/>
      <c r="O59" s="82"/>
      <c r="P59" s="79"/>
    </row>
    <row r="60" spans="1:21" ht="12" customHeight="1">
      <c r="A60" s="79"/>
      <c r="B60" s="82"/>
      <c r="C60" s="87"/>
      <c r="D60" s="87"/>
      <c r="E60" s="87"/>
      <c r="F60" s="87"/>
      <c r="G60" s="87"/>
      <c r="H60" s="87"/>
      <c r="I60" s="87"/>
      <c r="J60" s="87"/>
      <c r="K60" s="86"/>
      <c r="L60" s="86"/>
      <c r="M60" s="86"/>
      <c r="N60" s="86"/>
      <c r="O60" s="82"/>
      <c r="P60" s="79"/>
    </row>
    <row r="61" spans="1:21" ht="12" customHeight="1">
      <c r="A61" s="79"/>
      <c r="B61" s="82"/>
      <c r="C61" s="87"/>
      <c r="D61" s="87"/>
      <c r="E61" s="87"/>
      <c r="F61" s="87"/>
      <c r="G61" s="87"/>
      <c r="H61" s="87"/>
      <c r="I61" s="87"/>
      <c r="J61" s="87"/>
      <c r="K61" s="86"/>
      <c r="L61" s="86"/>
      <c r="M61" s="86"/>
      <c r="N61" s="86"/>
      <c r="O61" s="82"/>
      <c r="P61" s="79"/>
    </row>
    <row r="62" spans="1:21" ht="12" customHeight="1">
      <c r="A62" s="79"/>
      <c r="B62" s="82"/>
      <c r="C62" s="87"/>
      <c r="D62" s="87"/>
      <c r="E62" s="87"/>
      <c r="F62" s="87"/>
      <c r="G62" s="87"/>
      <c r="H62" s="87"/>
      <c r="I62" s="87"/>
      <c r="J62" s="87"/>
      <c r="K62" s="86"/>
      <c r="L62" s="86"/>
      <c r="M62" s="86"/>
      <c r="N62" s="86"/>
      <c r="O62" s="82"/>
      <c r="P62" s="79"/>
    </row>
    <row r="63" spans="1:21" ht="12" customHeight="1">
      <c r="A63" s="79"/>
      <c r="B63" s="82"/>
      <c r="C63" s="87"/>
      <c r="D63" s="87"/>
      <c r="E63" s="87"/>
      <c r="F63" s="87"/>
      <c r="G63" s="87"/>
      <c r="H63" s="87"/>
      <c r="I63" s="87"/>
      <c r="J63" s="87"/>
      <c r="K63" s="86"/>
      <c r="L63" s="86"/>
      <c r="M63" s="86"/>
      <c r="N63" s="86"/>
      <c r="O63" s="82"/>
      <c r="P63" s="79"/>
    </row>
    <row r="64" spans="1:21" ht="12" customHeight="1">
      <c r="A64" s="79"/>
      <c r="B64" s="82"/>
      <c r="C64" s="87"/>
      <c r="D64" s="87"/>
      <c r="E64" s="87"/>
      <c r="F64" s="87"/>
      <c r="G64" s="87"/>
      <c r="H64" s="87"/>
      <c r="I64" s="87"/>
      <c r="J64" s="87"/>
      <c r="K64" s="86"/>
      <c r="L64" s="86"/>
      <c r="M64" s="86"/>
      <c r="N64" s="86"/>
      <c r="O64" s="82"/>
      <c r="P64" s="79"/>
    </row>
    <row r="65" spans="1:16" ht="12" customHeight="1">
      <c r="A65" s="79"/>
      <c r="B65" s="82"/>
      <c r="C65" s="87"/>
      <c r="D65" s="87"/>
      <c r="E65" s="87"/>
      <c r="F65" s="87"/>
      <c r="G65" s="87"/>
      <c r="H65" s="87"/>
      <c r="I65" s="87"/>
      <c r="J65" s="87"/>
      <c r="K65" s="86"/>
      <c r="L65" s="86"/>
      <c r="M65" s="86"/>
      <c r="N65" s="86"/>
      <c r="O65" s="82"/>
      <c r="P65" s="79"/>
    </row>
    <row r="66" spans="1:16" ht="12" customHeight="1">
      <c r="A66" s="79"/>
      <c r="B66" s="82"/>
      <c r="C66" s="87"/>
      <c r="D66" s="87"/>
      <c r="E66" s="87"/>
      <c r="F66" s="87"/>
      <c r="G66" s="87"/>
      <c r="H66" s="87"/>
      <c r="I66" s="87"/>
      <c r="J66" s="87"/>
      <c r="K66" s="86"/>
      <c r="L66" s="86"/>
      <c r="M66" s="86"/>
      <c r="N66" s="86"/>
      <c r="O66" s="82"/>
      <c r="P66" s="79"/>
    </row>
    <row r="67" spans="1:16" ht="12" customHeight="1">
      <c r="A67" s="79"/>
      <c r="B67" s="82"/>
      <c r="C67" s="86"/>
      <c r="D67" s="86"/>
      <c r="E67" s="86"/>
      <c r="F67" s="86"/>
      <c r="G67" s="86"/>
      <c r="H67" s="86"/>
      <c r="I67" s="86"/>
      <c r="J67" s="86"/>
      <c r="K67" s="87"/>
      <c r="L67" s="86"/>
      <c r="M67" s="86"/>
      <c r="N67" s="86"/>
      <c r="O67" s="82"/>
      <c r="P67" s="79"/>
    </row>
    <row r="68" spans="1:16" ht="12" customHeight="1">
      <c r="A68" s="79"/>
      <c r="B68" s="82"/>
      <c r="C68" s="86"/>
      <c r="D68" s="86"/>
      <c r="E68" s="86"/>
      <c r="F68" s="86"/>
      <c r="G68" s="86"/>
      <c r="H68" s="86"/>
      <c r="I68" s="86"/>
      <c r="J68" s="86"/>
      <c r="K68" s="86"/>
      <c r="L68" s="87"/>
      <c r="M68" s="86"/>
      <c r="N68" s="86"/>
      <c r="O68" s="82"/>
      <c r="P68" s="79"/>
    </row>
    <row r="69" spans="1:16" ht="12" customHeight="1">
      <c r="A69" s="79"/>
      <c r="B69" s="82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2"/>
      <c r="P69" s="79"/>
    </row>
    <row r="70" spans="1:16" ht="12" customHeight="1">
      <c r="A70" s="142"/>
      <c r="B70" s="142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6"/>
      <c r="O70" s="79"/>
      <c r="P70" s="79"/>
    </row>
    <row r="71" spans="1:16" ht="12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</row>
    <row r="72" spans="1:16" ht="12" customHeight="1">
      <c r="A72" s="79"/>
      <c r="B72" s="79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52"/>
      <c r="O72" s="152"/>
      <c r="P72" s="79"/>
    </row>
    <row r="73" spans="1:16" ht="12" customHeight="1">
      <c r="A73" s="79"/>
      <c r="B73" s="79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152"/>
      <c r="O73" s="152"/>
      <c r="P73" s="79"/>
    </row>
    <row r="74" spans="1:16" ht="12" customHeight="1">
      <c r="A74" s="79"/>
      <c r="B74" s="79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152"/>
      <c r="O74" s="152"/>
      <c r="P74" s="79"/>
    </row>
    <row r="75" spans="1:16" ht="12" customHeight="1">
      <c r="A75" s="142"/>
      <c r="B75" s="142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152"/>
      <c r="O75" s="152"/>
      <c r="P75" s="79"/>
    </row>
    <row r="76" spans="1:16" ht="12" customHeight="1">
      <c r="A76" s="79"/>
      <c r="B76" s="82"/>
      <c r="C76" s="83"/>
      <c r="D76" s="84"/>
      <c r="E76" s="84"/>
      <c r="F76" s="84"/>
      <c r="G76" s="84"/>
      <c r="H76" s="84"/>
      <c r="I76" s="84"/>
      <c r="J76" s="84"/>
      <c r="K76" s="85"/>
      <c r="L76" s="85"/>
      <c r="M76" s="85"/>
      <c r="N76" s="86"/>
      <c r="O76" s="82"/>
      <c r="P76" s="79"/>
    </row>
    <row r="77" spans="1:16" ht="12" customHeight="1">
      <c r="A77" s="79"/>
      <c r="B77" s="82"/>
      <c r="C77" s="87"/>
      <c r="D77" s="87"/>
      <c r="E77" s="87"/>
      <c r="F77" s="87"/>
      <c r="G77" s="87"/>
      <c r="H77" s="87"/>
      <c r="I77" s="87"/>
      <c r="J77" s="87"/>
      <c r="K77" s="86"/>
      <c r="L77" s="86"/>
      <c r="M77" s="86"/>
      <c r="N77" s="86"/>
      <c r="O77" s="82"/>
      <c r="P77" s="79"/>
    </row>
    <row r="78" spans="1:16" ht="12" customHeight="1">
      <c r="A78" s="79"/>
      <c r="B78" s="82"/>
      <c r="C78" s="87"/>
      <c r="D78" s="87"/>
      <c r="E78" s="87"/>
      <c r="F78" s="87"/>
      <c r="G78" s="87"/>
      <c r="H78" s="87"/>
      <c r="I78" s="87"/>
      <c r="J78" s="87"/>
      <c r="K78" s="86"/>
      <c r="L78" s="86"/>
      <c r="M78" s="86"/>
      <c r="N78" s="86"/>
      <c r="O78" s="82"/>
      <c r="P78" s="79"/>
    </row>
    <row r="79" spans="1:16" ht="12" customHeight="1">
      <c r="A79" s="79"/>
      <c r="B79" s="82"/>
      <c r="C79" s="87"/>
      <c r="D79" s="87"/>
      <c r="E79" s="87"/>
      <c r="F79" s="87"/>
      <c r="G79" s="87"/>
      <c r="H79" s="87"/>
      <c r="I79" s="87"/>
      <c r="J79" s="87"/>
      <c r="K79" s="86"/>
      <c r="L79" s="86"/>
      <c r="M79" s="86"/>
      <c r="N79" s="86"/>
      <c r="O79" s="82"/>
      <c r="P79" s="79"/>
    </row>
    <row r="80" spans="1:16" ht="12" customHeight="1">
      <c r="A80" s="79"/>
      <c r="B80" s="82"/>
      <c r="C80" s="87"/>
      <c r="D80" s="87"/>
      <c r="E80" s="87"/>
      <c r="F80" s="87"/>
      <c r="G80" s="87"/>
      <c r="H80" s="87"/>
      <c r="I80" s="87"/>
      <c r="J80" s="87"/>
      <c r="K80" s="86"/>
      <c r="L80" s="86"/>
      <c r="M80" s="86"/>
      <c r="N80" s="86"/>
      <c r="O80" s="82"/>
      <c r="P80" s="79"/>
    </row>
    <row r="81" spans="1:16" ht="12" customHeight="1">
      <c r="A81" s="79"/>
      <c r="B81" s="82"/>
      <c r="C81" s="87"/>
      <c r="D81" s="87"/>
      <c r="E81" s="87"/>
      <c r="F81" s="87"/>
      <c r="G81" s="87"/>
      <c r="H81" s="87"/>
      <c r="I81" s="87"/>
      <c r="J81" s="87"/>
      <c r="K81" s="86"/>
      <c r="L81" s="86"/>
      <c r="M81" s="86"/>
      <c r="N81" s="86"/>
      <c r="O81" s="82"/>
      <c r="P81" s="79"/>
    </row>
    <row r="82" spans="1:16" ht="12" customHeight="1">
      <c r="A82" s="79"/>
      <c r="B82" s="82"/>
      <c r="C82" s="87"/>
      <c r="D82" s="87"/>
      <c r="E82" s="87"/>
      <c r="F82" s="87"/>
      <c r="G82" s="87"/>
      <c r="H82" s="87"/>
      <c r="I82" s="87"/>
      <c r="J82" s="87"/>
      <c r="K82" s="86"/>
      <c r="L82" s="86"/>
      <c r="M82" s="86"/>
      <c r="N82" s="86"/>
      <c r="O82" s="82"/>
      <c r="P82" s="79"/>
    </row>
    <row r="83" spans="1:16" ht="12" customHeight="1">
      <c r="A83" s="79"/>
      <c r="B83" s="82"/>
      <c r="C83" s="87"/>
      <c r="D83" s="87"/>
      <c r="E83" s="87"/>
      <c r="F83" s="87"/>
      <c r="G83" s="87"/>
      <c r="H83" s="87"/>
      <c r="I83" s="87"/>
      <c r="J83" s="87"/>
      <c r="K83" s="86"/>
      <c r="L83" s="86"/>
      <c r="M83" s="86"/>
      <c r="N83" s="86"/>
      <c r="O83" s="82"/>
      <c r="P83" s="79"/>
    </row>
    <row r="84" spans="1:16" ht="12" customHeight="1">
      <c r="A84" s="79"/>
      <c r="B84" s="82"/>
      <c r="C84" s="86"/>
      <c r="D84" s="86"/>
      <c r="E84" s="86"/>
      <c r="F84" s="86"/>
      <c r="G84" s="86"/>
      <c r="H84" s="86"/>
      <c r="I84" s="86"/>
      <c r="J84" s="86"/>
      <c r="K84" s="87"/>
      <c r="L84" s="86"/>
      <c r="M84" s="86"/>
      <c r="N84" s="86"/>
      <c r="O84" s="82"/>
      <c r="P84" s="79"/>
    </row>
    <row r="85" spans="1:16" ht="12" customHeight="1">
      <c r="A85" s="79"/>
      <c r="B85" s="82"/>
      <c r="C85" s="86"/>
      <c r="D85" s="86"/>
      <c r="E85" s="86"/>
      <c r="F85" s="86"/>
      <c r="G85" s="86"/>
      <c r="H85" s="86"/>
      <c r="I85" s="86"/>
      <c r="J85" s="86"/>
      <c r="K85" s="86"/>
      <c r="L85" s="87"/>
      <c r="M85" s="86"/>
      <c r="N85" s="86"/>
      <c r="O85" s="82"/>
      <c r="P85" s="79"/>
    </row>
    <row r="86" spans="1:16" ht="12" customHeight="1">
      <c r="A86" s="79"/>
      <c r="B86" s="82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2"/>
      <c r="P86" s="79"/>
    </row>
    <row r="87" spans="1:16" ht="12" customHeight="1">
      <c r="A87" s="142"/>
      <c r="B87" s="142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6"/>
      <c r="O87" s="79"/>
      <c r="P87" s="79"/>
    </row>
    <row r="88" spans="1:16" ht="12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</row>
    <row r="89" spans="1:16" ht="12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6" ht="12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</row>
    <row r="91" spans="1:16" ht="12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</row>
    <row r="92" spans="1:16" ht="12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</row>
    <row r="93" spans="1:16" ht="12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</row>
    <row r="94" spans="1:16" ht="12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</row>
    <row r="95" spans="1:16" ht="12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</row>
    <row r="96" spans="1:16" ht="12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</row>
    <row r="97" spans="1:16" ht="12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</row>
    <row r="98" spans="1:16" ht="12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</row>
    <row r="99" spans="1:16" ht="12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</row>
    <row r="100" spans="1:16" ht="12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</row>
    <row r="101" spans="1:16" ht="12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1:16" ht="12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</row>
    <row r="103" spans="1:16" ht="12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</row>
    <row r="104" spans="1:16" ht="12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</row>
    <row r="105" spans="1:16" ht="12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</row>
    <row r="106" spans="1:16" ht="12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1:16" ht="12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</row>
    <row r="108" spans="1:16" ht="12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</row>
    <row r="109" spans="1:16" ht="12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</row>
    <row r="110" spans="1:16" ht="12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</row>
    <row r="111" spans="1:16" ht="12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</row>
    <row r="112" spans="1:16" ht="12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</row>
    <row r="113" spans="1:16" ht="12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</row>
    <row r="114" spans="1:16" ht="12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</row>
    <row r="115" spans="1:16" ht="12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</row>
    <row r="116" spans="1:16" ht="12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</row>
    <row r="117" spans="1:16" ht="12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</row>
    <row r="118" spans="1:16" ht="12" customHeight="1"/>
    <row r="119" spans="1:16" ht="12" customHeight="1"/>
  </sheetData>
  <mergeCells count="34">
    <mergeCell ref="C4:M4"/>
    <mergeCell ref="N4:N7"/>
    <mergeCell ref="O4:O7"/>
    <mergeCell ref="A7:B7"/>
    <mergeCell ref="Q17:S17"/>
    <mergeCell ref="U17:U18"/>
    <mergeCell ref="A19:B19"/>
    <mergeCell ref="C21:M21"/>
    <mergeCell ref="N21:N24"/>
    <mergeCell ref="O21:O24"/>
    <mergeCell ref="A24:B24"/>
    <mergeCell ref="T17:T18"/>
    <mergeCell ref="Q34:S34"/>
    <mergeCell ref="T34:T35"/>
    <mergeCell ref="U34:U35"/>
    <mergeCell ref="A36:B36"/>
    <mergeCell ref="C38:M38"/>
    <mergeCell ref="N38:N41"/>
    <mergeCell ref="O38:O41"/>
    <mergeCell ref="A41:B41"/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</mergeCells>
  <phoneticPr fontId="3"/>
  <conditionalFormatting sqref="N2">
    <cfRule type="containsText" dxfId="2" priority="3" stopIfTrue="1" operator="containsText" text="NG">
      <formula>NOT(ISERROR(SEARCH("NG",N2)))</formula>
    </cfRule>
  </conditionalFormatting>
  <conditionalFormatting sqref="O1:O2">
    <cfRule type="containsText" dxfId="1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4D4F-AF6C-476E-8C05-90D09E8C59DC}">
  <sheetPr>
    <pageSetUpPr fitToPage="1"/>
  </sheetPr>
  <dimension ref="A1:V119"/>
  <sheetViews>
    <sheetView view="pageBreakPreview" zoomScaleNormal="90" zoomScaleSheetLayoutView="100" workbookViewId="0">
      <pane xSplit="2" ySplit="6" topLeftCell="J38" activePane="bottomRight" state="frozen"/>
      <selection activeCell="C3" sqref="C3:D3"/>
      <selection pane="topRight" activeCell="C3" sqref="C3:D3"/>
      <selection pane="bottomLeft" activeCell="C3" sqref="C3:D3"/>
      <selection pane="bottomRight" activeCell="K54" sqref="K54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6" t="s">
        <v>56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6"/>
      <c r="D2" s="13"/>
      <c r="E2" s="17">
        <f>'②上下(工事用) '!C3</f>
        <v>55</v>
      </c>
      <c r="F2" s="18"/>
      <c r="G2" s="19">
        <v>20</v>
      </c>
      <c r="H2" s="19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20"/>
      <c r="B3" s="20"/>
      <c r="O3" s="14" t="s">
        <v>16</v>
      </c>
      <c r="Q3" s="15"/>
      <c r="R3" s="15"/>
      <c r="S3" s="15"/>
      <c r="T3" s="15"/>
      <c r="U3" s="15"/>
    </row>
    <row r="4" spans="1:21" ht="13.5" customHeight="1">
      <c r="A4" s="21" t="s">
        <v>17</v>
      </c>
      <c r="B4" s="22"/>
      <c r="C4" s="155" t="s">
        <v>13</v>
      </c>
      <c r="D4" s="156"/>
      <c r="E4" s="156"/>
      <c r="F4" s="156"/>
      <c r="G4" s="156"/>
      <c r="H4" s="156"/>
      <c r="I4" s="156"/>
      <c r="J4" s="156"/>
      <c r="K4" s="156"/>
      <c r="L4" s="156"/>
      <c r="M4" s="157"/>
      <c r="N4" s="158" t="s">
        <v>18</v>
      </c>
      <c r="O4" s="148" t="s">
        <v>19</v>
      </c>
      <c r="Q4" s="15"/>
      <c r="R4" s="15"/>
      <c r="S4" s="15"/>
      <c r="T4" s="15"/>
      <c r="U4" s="15"/>
    </row>
    <row r="5" spans="1:21" ht="13.5" customHeight="1">
      <c r="A5" s="23"/>
      <c r="B5" s="24"/>
      <c r="C5" s="25" t="s">
        <v>20</v>
      </c>
      <c r="D5" s="26" t="s">
        <v>21</v>
      </c>
      <c r="E5" s="26" t="s">
        <v>22</v>
      </c>
      <c r="F5" s="26" t="s">
        <v>23</v>
      </c>
      <c r="G5" s="26" t="s">
        <v>24</v>
      </c>
      <c r="H5" s="26" t="s">
        <v>25</v>
      </c>
      <c r="I5" s="26" t="s">
        <v>26</v>
      </c>
      <c r="J5" s="26" t="s">
        <v>27</v>
      </c>
      <c r="K5" s="26" t="s">
        <v>28</v>
      </c>
      <c r="L5" s="26" t="s">
        <v>29</v>
      </c>
      <c r="M5" s="27" t="s">
        <v>30</v>
      </c>
      <c r="N5" s="159"/>
      <c r="O5" s="161"/>
    </row>
    <row r="6" spans="1:21" ht="13.5" customHeight="1">
      <c r="A6" s="28"/>
      <c r="B6" s="29"/>
      <c r="C6" s="30">
        <v>20</v>
      </c>
      <c r="D6" s="31">
        <v>40</v>
      </c>
      <c r="E6" s="31">
        <v>60</v>
      </c>
      <c r="F6" s="31">
        <v>80</v>
      </c>
      <c r="G6" s="31">
        <v>100</v>
      </c>
      <c r="H6" s="31">
        <v>200</v>
      </c>
      <c r="I6" s="31">
        <v>400</v>
      </c>
      <c r="J6" s="31">
        <v>600</v>
      </c>
      <c r="K6" s="31">
        <v>1000</v>
      </c>
      <c r="L6" s="31">
        <v>2000</v>
      </c>
      <c r="M6" s="32"/>
      <c r="N6" s="159"/>
      <c r="O6" s="161"/>
    </row>
    <row r="7" spans="1:21" ht="13.5" customHeight="1">
      <c r="A7" s="164" t="s">
        <v>57</v>
      </c>
      <c r="B7" s="165"/>
      <c r="C7" s="33"/>
      <c r="D7" s="34"/>
      <c r="E7" s="34"/>
      <c r="F7" s="34"/>
      <c r="G7" s="34"/>
      <c r="H7" s="34"/>
      <c r="I7" s="34"/>
      <c r="J7" s="34"/>
      <c r="K7" s="34"/>
      <c r="L7" s="34"/>
      <c r="M7" s="29"/>
      <c r="N7" s="160"/>
      <c r="O7" s="149"/>
    </row>
    <row r="8" spans="1:21" ht="13.5" customHeight="1">
      <c r="A8" s="98" t="s">
        <v>32</v>
      </c>
      <c r="B8" s="99">
        <v>4024</v>
      </c>
      <c r="C8" s="37">
        <v>1</v>
      </c>
      <c r="D8" s="38"/>
      <c r="E8" s="38"/>
      <c r="F8" s="38"/>
      <c r="G8" s="38"/>
      <c r="H8" s="38"/>
      <c r="I8" s="38"/>
      <c r="J8" s="38"/>
      <c r="K8" s="39"/>
      <c r="L8" s="39"/>
      <c r="M8" s="40"/>
      <c r="N8" s="41">
        <v>20</v>
      </c>
      <c r="O8" s="42">
        <f t="shared" ref="O8:O18" si="0">B8*+SUM(C8:M8)</f>
        <v>4024</v>
      </c>
    </row>
    <row r="9" spans="1:21" ht="13.5" customHeight="1">
      <c r="A9" s="100" t="s">
        <v>33</v>
      </c>
      <c r="B9" s="44">
        <v>165</v>
      </c>
      <c r="C9" s="45"/>
      <c r="D9" s="46">
        <f>IF($E$2&lt;40,$H$2,20)</f>
        <v>20</v>
      </c>
      <c r="E9" s="46"/>
      <c r="F9" s="46"/>
      <c r="G9" s="46"/>
      <c r="H9" s="46"/>
      <c r="I9" s="46"/>
      <c r="J9" s="46"/>
      <c r="K9" s="47"/>
      <c r="L9" s="47"/>
      <c r="M9" s="48"/>
      <c r="N9" s="48">
        <f t="shared" ref="N9:N19" si="1">SUM(C9:M9)</f>
        <v>20</v>
      </c>
      <c r="O9" s="49">
        <f t="shared" si="0"/>
        <v>3300</v>
      </c>
    </row>
    <row r="10" spans="1:21" ht="13.5" customHeight="1">
      <c r="A10" s="100" t="s">
        <v>34</v>
      </c>
      <c r="B10" s="44">
        <v>189</v>
      </c>
      <c r="C10" s="45"/>
      <c r="D10" s="46"/>
      <c r="E10" s="46">
        <f>IF(IF($E$2&lt;60,$E$2-40,20)&lt;0,0,IF($E$2&lt;60,$E$2-40,20))</f>
        <v>15</v>
      </c>
      <c r="F10" s="46"/>
      <c r="G10" s="46"/>
      <c r="H10" s="46"/>
      <c r="I10" s="46"/>
      <c r="J10" s="46"/>
      <c r="K10" s="47"/>
      <c r="L10" s="47"/>
      <c r="M10" s="48"/>
      <c r="N10" s="48">
        <f t="shared" si="1"/>
        <v>15</v>
      </c>
      <c r="O10" s="49">
        <f t="shared" si="0"/>
        <v>2835</v>
      </c>
    </row>
    <row r="11" spans="1:21" ht="13.5" customHeight="1">
      <c r="A11" s="100" t="s">
        <v>35</v>
      </c>
      <c r="B11" s="44">
        <v>225</v>
      </c>
      <c r="C11" s="45"/>
      <c r="D11" s="46"/>
      <c r="E11" s="46"/>
      <c r="F11" s="46">
        <f>IF(IF($E$2&lt;80,$E$2-60,20)&lt;0,0,IF($E$2&lt;80,$E$2-60,20))</f>
        <v>0</v>
      </c>
      <c r="G11" s="46"/>
      <c r="H11" s="46"/>
      <c r="I11" s="46"/>
      <c r="J11" s="46"/>
      <c r="K11" s="47"/>
      <c r="L11" s="47"/>
      <c r="M11" s="48"/>
      <c r="N11" s="48">
        <f t="shared" si="1"/>
        <v>0</v>
      </c>
      <c r="O11" s="49">
        <f t="shared" si="0"/>
        <v>0</v>
      </c>
    </row>
    <row r="12" spans="1:21" ht="13.5" customHeight="1">
      <c r="A12" s="100" t="s">
        <v>36</v>
      </c>
      <c r="B12" s="44">
        <v>260</v>
      </c>
      <c r="C12" s="45"/>
      <c r="D12" s="46"/>
      <c r="E12" s="46"/>
      <c r="F12" s="46"/>
      <c r="G12" s="46">
        <f>IF(IF($E$2&lt;100,$E$2-80,20)&lt;0,0,IF($E$2&lt;100,$E$2-80,20))</f>
        <v>0</v>
      </c>
      <c r="H12" s="46"/>
      <c r="I12" s="46"/>
      <c r="J12" s="46"/>
      <c r="K12" s="47"/>
      <c r="L12" s="47"/>
      <c r="M12" s="48"/>
      <c r="N12" s="48">
        <f t="shared" si="1"/>
        <v>0</v>
      </c>
      <c r="O12" s="49">
        <f t="shared" si="0"/>
        <v>0</v>
      </c>
    </row>
    <row r="13" spans="1:21" ht="13.5" customHeight="1">
      <c r="A13" s="100" t="s">
        <v>37</v>
      </c>
      <c r="B13" s="44">
        <v>307</v>
      </c>
      <c r="C13" s="45"/>
      <c r="D13" s="46"/>
      <c r="E13" s="46"/>
      <c r="F13" s="46"/>
      <c r="G13" s="46"/>
      <c r="H13" s="46">
        <f>IF(IF($E$2&lt;200,$E$2-100,100)&lt;0,0,IF($E$2&lt;200,$E$2-100,100))</f>
        <v>0</v>
      </c>
      <c r="I13" s="46"/>
      <c r="J13" s="46"/>
      <c r="K13" s="47"/>
      <c r="L13" s="47"/>
      <c r="M13" s="48"/>
      <c r="N13" s="48">
        <f t="shared" si="1"/>
        <v>0</v>
      </c>
      <c r="O13" s="49">
        <f t="shared" si="0"/>
        <v>0</v>
      </c>
    </row>
    <row r="14" spans="1:21" ht="13.5" customHeight="1">
      <c r="A14" s="100" t="s">
        <v>38</v>
      </c>
      <c r="B14" s="44">
        <v>331</v>
      </c>
      <c r="C14" s="45"/>
      <c r="D14" s="46"/>
      <c r="E14" s="46"/>
      <c r="F14" s="46"/>
      <c r="G14" s="46"/>
      <c r="H14" s="46"/>
      <c r="I14" s="46">
        <f>IF(IF($E$2&lt;400,$E$2-200,200)&lt;0,0,IF($E$2&lt;400,$E$2-200,200))</f>
        <v>0</v>
      </c>
      <c r="J14" s="46"/>
      <c r="K14" s="47"/>
      <c r="L14" s="47"/>
      <c r="M14" s="48"/>
      <c r="N14" s="48">
        <f t="shared" si="1"/>
        <v>0</v>
      </c>
      <c r="O14" s="49">
        <f t="shared" si="0"/>
        <v>0</v>
      </c>
    </row>
    <row r="15" spans="1:21" ht="13.5" customHeight="1">
      <c r="A15" s="100" t="s">
        <v>39</v>
      </c>
      <c r="B15" s="44">
        <v>355</v>
      </c>
      <c r="C15" s="45"/>
      <c r="D15" s="46"/>
      <c r="E15" s="46"/>
      <c r="F15" s="46"/>
      <c r="G15" s="46"/>
      <c r="H15" s="46"/>
      <c r="I15" s="46"/>
      <c r="J15" s="46">
        <f>IF(IF($E$2&lt;600,$E$2-400,200)&lt;0,0,IF($E$2&lt;600,$E$2-400,200))</f>
        <v>0</v>
      </c>
      <c r="K15" s="47"/>
      <c r="L15" s="47"/>
      <c r="M15" s="48"/>
      <c r="N15" s="48">
        <f t="shared" si="1"/>
        <v>0</v>
      </c>
      <c r="O15" s="49">
        <f t="shared" si="0"/>
        <v>0</v>
      </c>
    </row>
    <row r="16" spans="1:21" ht="13.5" customHeight="1" thickBot="1">
      <c r="A16" s="100" t="s">
        <v>40</v>
      </c>
      <c r="B16" s="44">
        <v>379</v>
      </c>
      <c r="C16" s="50"/>
      <c r="D16" s="47"/>
      <c r="E16" s="47"/>
      <c r="F16" s="47"/>
      <c r="G16" s="47"/>
      <c r="H16" s="47"/>
      <c r="I16" s="47"/>
      <c r="J16" s="47"/>
      <c r="K16" s="46">
        <f>IF(IF($E$2&lt;1000,$E$2-600,400)&lt;0,0,IF($E$2&lt;1000,$E$2-600,400))</f>
        <v>0</v>
      </c>
      <c r="L16" s="47"/>
      <c r="M16" s="48"/>
      <c r="N16" s="48">
        <f t="shared" si="1"/>
        <v>0</v>
      </c>
      <c r="O16" s="49">
        <f t="shared" si="0"/>
        <v>0</v>
      </c>
      <c r="Q16" s="14" t="s">
        <v>41</v>
      </c>
    </row>
    <row r="17" spans="1:21" ht="13.5" customHeight="1">
      <c r="A17" s="100" t="s">
        <v>42</v>
      </c>
      <c r="B17" s="44">
        <f>+B16</f>
        <v>379</v>
      </c>
      <c r="C17" s="50"/>
      <c r="D17" s="47"/>
      <c r="E17" s="47"/>
      <c r="F17" s="47"/>
      <c r="G17" s="47"/>
      <c r="H17" s="47"/>
      <c r="I17" s="47"/>
      <c r="J17" s="47"/>
      <c r="K17" s="47"/>
      <c r="L17" s="46">
        <f>IF(IF($E$2&lt;2000,$E$2-1000,1000)&lt;0,0,IF($E$2&lt;2000,$E$2-1000,1000))</f>
        <v>0</v>
      </c>
      <c r="M17" s="48"/>
      <c r="N17" s="48">
        <f t="shared" si="1"/>
        <v>0</v>
      </c>
      <c r="O17" s="49">
        <f t="shared" si="0"/>
        <v>0</v>
      </c>
      <c r="Q17" s="143" t="s">
        <v>43</v>
      </c>
      <c r="R17" s="144"/>
      <c r="S17" s="145"/>
      <c r="T17" s="146" t="s">
        <v>44</v>
      </c>
      <c r="U17" s="148" t="s">
        <v>45</v>
      </c>
    </row>
    <row r="18" spans="1:21" ht="13.5" customHeight="1" thickBot="1">
      <c r="A18" s="101" t="s">
        <v>30</v>
      </c>
      <c r="B18" s="52">
        <f>+B17</f>
        <v>379</v>
      </c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5">
        <f>IF($E$2&gt;2000,$E$2-2000,0)</f>
        <v>0</v>
      </c>
      <c r="N18" s="55">
        <f t="shared" si="1"/>
        <v>0</v>
      </c>
      <c r="O18" s="56">
        <f t="shared" si="0"/>
        <v>0</v>
      </c>
      <c r="Q18" s="57" t="s">
        <v>58</v>
      </c>
      <c r="R18" s="58" t="s">
        <v>59</v>
      </c>
      <c r="S18" s="59"/>
      <c r="T18" s="147"/>
      <c r="U18" s="149"/>
    </row>
    <row r="19" spans="1:21" ht="13.5" customHeight="1" thickBot="1">
      <c r="A19" s="150" t="s">
        <v>48</v>
      </c>
      <c r="B19" s="151"/>
      <c r="C19" s="60">
        <v>20</v>
      </c>
      <c r="D19" s="61">
        <f t="shared" ref="D19:M19" si="2">SUM(D7:D18)</f>
        <v>20</v>
      </c>
      <c r="E19" s="61">
        <f t="shared" si="2"/>
        <v>15</v>
      </c>
      <c r="F19" s="61">
        <f t="shared" si="2"/>
        <v>0</v>
      </c>
      <c r="G19" s="61">
        <f t="shared" si="2"/>
        <v>0</v>
      </c>
      <c r="H19" s="61">
        <f t="shared" si="2"/>
        <v>0</v>
      </c>
      <c r="I19" s="61">
        <f t="shared" si="2"/>
        <v>0</v>
      </c>
      <c r="J19" s="61">
        <f t="shared" si="2"/>
        <v>0</v>
      </c>
      <c r="K19" s="61">
        <f t="shared" si="2"/>
        <v>0</v>
      </c>
      <c r="L19" s="61">
        <f t="shared" si="2"/>
        <v>0</v>
      </c>
      <c r="M19" s="62">
        <f t="shared" si="2"/>
        <v>0</v>
      </c>
      <c r="N19" s="55">
        <f t="shared" si="1"/>
        <v>55</v>
      </c>
      <c r="O19" s="56">
        <f>SUM(O8:O18)</f>
        <v>10159</v>
      </c>
      <c r="Q19" s="63">
        <f>+O8</f>
        <v>4024</v>
      </c>
      <c r="R19" s="64">
        <f>SUM(O9:O18)</f>
        <v>6135</v>
      </c>
      <c r="S19" s="65">
        <f>SUM(Q19:R19)</f>
        <v>10159</v>
      </c>
      <c r="T19" s="65">
        <f>ROUNDDOWN(S19*0.1,0)</f>
        <v>1015</v>
      </c>
      <c r="U19" s="66">
        <f>SUM(S19:T19)</f>
        <v>11174</v>
      </c>
    </row>
    <row r="20" spans="1:21" ht="13.5" customHeight="1" thickBot="1">
      <c r="A20" s="67"/>
      <c r="B20" s="20"/>
    </row>
    <row r="21" spans="1:21" ht="13.5" customHeight="1">
      <c r="A21" s="21" t="s">
        <v>49</v>
      </c>
      <c r="B21" s="22"/>
      <c r="C21" s="155" t="s">
        <v>13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7"/>
      <c r="N21" s="158" t="s">
        <v>18</v>
      </c>
      <c r="O21" s="148" t="s">
        <v>19</v>
      </c>
    </row>
    <row r="22" spans="1:21" ht="13.5" customHeight="1">
      <c r="A22" s="23"/>
      <c r="B22" s="24"/>
      <c r="C22" s="25" t="s">
        <v>20</v>
      </c>
      <c r="D22" s="26" t="s">
        <v>21</v>
      </c>
      <c r="E22" s="26" t="s">
        <v>22</v>
      </c>
      <c r="F22" s="26" t="s">
        <v>23</v>
      </c>
      <c r="G22" s="26" t="s">
        <v>24</v>
      </c>
      <c r="H22" s="26" t="s">
        <v>25</v>
      </c>
      <c r="I22" s="26" t="s">
        <v>26</v>
      </c>
      <c r="J22" s="26" t="s">
        <v>27</v>
      </c>
      <c r="K22" s="26" t="s">
        <v>28</v>
      </c>
      <c r="L22" s="26" t="s">
        <v>29</v>
      </c>
      <c r="M22" s="27" t="s">
        <v>30</v>
      </c>
      <c r="N22" s="159"/>
      <c r="O22" s="161"/>
    </row>
    <row r="23" spans="1:21" ht="13.5" customHeight="1">
      <c r="A23" s="28"/>
      <c r="B23" s="29"/>
      <c r="C23" s="30">
        <v>20</v>
      </c>
      <c r="D23" s="31">
        <v>40</v>
      </c>
      <c r="E23" s="31">
        <v>60</v>
      </c>
      <c r="F23" s="31">
        <v>80</v>
      </c>
      <c r="G23" s="31">
        <v>100</v>
      </c>
      <c r="H23" s="31">
        <v>200</v>
      </c>
      <c r="I23" s="31">
        <v>400</v>
      </c>
      <c r="J23" s="31">
        <v>600</v>
      </c>
      <c r="K23" s="31">
        <v>1000</v>
      </c>
      <c r="L23" s="31">
        <v>2000</v>
      </c>
      <c r="M23" s="32"/>
      <c r="N23" s="159"/>
      <c r="O23" s="161"/>
    </row>
    <row r="24" spans="1:21" ht="13.5" customHeight="1">
      <c r="A24" s="164" t="s">
        <v>57</v>
      </c>
      <c r="B24" s="165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29"/>
      <c r="N24" s="160"/>
      <c r="O24" s="149"/>
    </row>
    <row r="25" spans="1:21" ht="13.5" customHeight="1">
      <c r="A25" s="98" t="str">
        <f t="shared" ref="A25:A35" si="3">+A8</f>
        <v>0～20</v>
      </c>
      <c r="B25" s="99">
        <v>4202</v>
      </c>
      <c r="C25" s="37">
        <f>+C8</f>
        <v>1</v>
      </c>
      <c r="D25" s="38"/>
      <c r="E25" s="38"/>
      <c r="F25" s="38"/>
      <c r="G25" s="38"/>
      <c r="H25" s="38"/>
      <c r="I25" s="38"/>
      <c r="J25" s="38"/>
      <c r="K25" s="39"/>
      <c r="L25" s="39"/>
      <c r="M25" s="40"/>
      <c r="N25" s="41">
        <v>20</v>
      </c>
      <c r="O25" s="42">
        <f t="shared" ref="O25:O35" si="4">B25*+SUM(C25:M25)</f>
        <v>4202</v>
      </c>
    </row>
    <row r="26" spans="1:21" ht="13.5" customHeight="1">
      <c r="A26" s="100" t="str">
        <f t="shared" si="3"/>
        <v>21～40</v>
      </c>
      <c r="B26" s="44">
        <v>172</v>
      </c>
      <c r="C26" s="45"/>
      <c r="D26" s="46">
        <f>+D9</f>
        <v>20</v>
      </c>
      <c r="E26" s="46"/>
      <c r="F26" s="46"/>
      <c r="G26" s="46"/>
      <c r="H26" s="46"/>
      <c r="I26" s="46"/>
      <c r="J26" s="46"/>
      <c r="K26" s="47"/>
      <c r="L26" s="47"/>
      <c r="M26" s="48"/>
      <c r="N26" s="48">
        <f t="shared" ref="N26:N36" si="5">SUM(C26:M26)</f>
        <v>20</v>
      </c>
      <c r="O26" s="49">
        <f t="shared" si="4"/>
        <v>3440</v>
      </c>
    </row>
    <row r="27" spans="1:21" ht="13.5" customHeight="1">
      <c r="A27" s="100" t="str">
        <f t="shared" si="3"/>
        <v>41～60</v>
      </c>
      <c r="B27" s="44">
        <v>197</v>
      </c>
      <c r="C27" s="45"/>
      <c r="D27" s="46"/>
      <c r="E27" s="46">
        <f>+E10</f>
        <v>15</v>
      </c>
      <c r="F27" s="46"/>
      <c r="G27" s="46"/>
      <c r="H27" s="46"/>
      <c r="I27" s="46"/>
      <c r="J27" s="46"/>
      <c r="K27" s="47"/>
      <c r="L27" s="47"/>
      <c r="M27" s="48"/>
      <c r="N27" s="48">
        <f t="shared" si="5"/>
        <v>15</v>
      </c>
      <c r="O27" s="49">
        <f t="shared" si="4"/>
        <v>2955</v>
      </c>
    </row>
    <row r="28" spans="1:21" ht="13.5" customHeight="1">
      <c r="A28" s="100" t="str">
        <f t="shared" si="3"/>
        <v>61～80</v>
      </c>
      <c r="B28" s="44">
        <v>235</v>
      </c>
      <c r="C28" s="45"/>
      <c r="D28" s="46"/>
      <c r="E28" s="46"/>
      <c r="F28" s="46">
        <f>+F11</f>
        <v>0</v>
      </c>
      <c r="G28" s="46"/>
      <c r="H28" s="46"/>
      <c r="I28" s="46"/>
      <c r="J28" s="46"/>
      <c r="K28" s="47"/>
      <c r="L28" s="47"/>
      <c r="M28" s="48"/>
      <c r="N28" s="48">
        <f t="shared" si="5"/>
        <v>0</v>
      </c>
      <c r="O28" s="49">
        <f t="shared" si="4"/>
        <v>0</v>
      </c>
    </row>
    <row r="29" spans="1:21" ht="13.5" customHeight="1">
      <c r="A29" s="100" t="str">
        <f t="shared" si="3"/>
        <v>81～100</v>
      </c>
      <c r="B29" s="44">
        <v>271</v>
      </c>
      <c r="C29" s="45"/>
      <c r="D29" s="46"/>
      <c r="E29" s="46"/>
      <c r="F29" s="46"/>
      <c r="G29" s="46">
        <f>+G12</f>
        <v>0</v>
      </c>
      <c r="H29" s="46"/>
      <c r="I29" s="46"/>
      <c r="J29" s="46"/>
      <c r="K29" s="47"/>
      <c r="L29" s="47"/>
      <c r="M29" s="48"/>
      <c r="N29" s="48">
        <f t="shared" si="5"/>
        <v>0</v>
      </c>
      <c r="O29" s="49">
        <f t="shared" si="4"/>
        <v>0</v>
      </c>
    </row>
    <row r="30" spans="1:21" ht="13.5" customHeight="1">
      <c r="A30" s="100" t="str">
        <f t="shared" si="3"/>
        <v>101～200</v>
      </c>
      <c r="B30" s="44">
        <v>321</v>
      </c>
      <c r="C30" s="45"/>
      <c r="D30" s="46"/>
      <c r="E30" s="46"/>
      <c r="F30" s="46"/>
      <c r="G30" s="46"/>
      <c r="H30" s="46">
        <f>+H13</f>
        <v>0</v>
      </c>
      <c r="I30" s="46"/>
      <c r="J30" s="46"/>
      <c r="K30" s="47"/>
      <c r="L30" s="47"/>
      <c r="M30" s="48"/>
      <c r="N30" s="48">
        <f t="shared" si="5"/>
        <v>0</v>
      </c>
      <c r="O30" s="49">
        <f t="shared" si="4"/>
        <v>0</v>
      </c>
    </row>
    <row r="31" spans="1:21" ht="13.5" customHeight="1">
      <c r="A31" s="100" t="str">
        <f t="shared" si="3"/>
        <v>201～400</v>
      </c>
      <c r="B31" s="44">
        <v>346</v>
      </c>
      <c r="C31" s="45"/>
      <c r="D31" s="46"/>
      <c r="E31" s="46"/>
      <c r="F31" s="46"/>
      <c r="G31" s="46"/>
      <c r="H31" s="46"/>
      <c r="I31" s="46">
        <f>+I14</f>
        <v>0</v>
      </c>
      <c r="J31" s="46"/>
      <c r="K31" s="47"/>
      <c r="L31" s="47"/>
      <c r="M31" s="48"/>
      <c r="N31" s="48">
        <f t="shared" si="5"/>
        <v>0</v>
      </c>
      <c r="O31" s="49">
        <f t="shared" si="4"/>
        <v>0</v>
      </c>
    </row>
    <row r="32" spans="1:21" ht="13.5" customHeight="1">
      <c r="A32" s="100" t="str">
        <f t="shared" si="3"/>
        <v>401～600</v>
      </c>
      <c r="B32" s="44">
        <v>371</v>
      </c>
      <c r="C32" s="45"/>
      <c r="D32" s="46"/>
      <c r="E32" s="46"/>
      <c r="F32" s="46"/>
      <c r="G32" s="46"/>
      <c r="H32" s="46"/>
      <c r="I32" s="46"/>
      <c r="J32" s="46">
        <f>+J15</f>
        <v>0</v>
      </c>
      <c r="K32" s="47"/>
      <c r="L32" s="47"/>
      <c r="M32" s="48"/>
      <c r="N32" s="48">
        <f t="shared" si="5"/>
        <v>0</v>
      </c>
      <c r="O32" s="49">
        <f t="shared" si="4"/>
        <v>0</v>
      </c>
      <c r="Q32" s="14" t="s">
        <v>6</v>
      </c>
    </row>
    <row r="33" spans="1:21" ht="13.5" customHeight="1" thickBot="1">
      <c r="A33" s="100" t="str">
        <f t="shared" si="3"/>
        <v>601～1,000</v>
      </c>
      <c r="B33" s="44">
        <v>396</v>
      </c>
      <c r="C33" s="50"/>
      <c r="D33" s="47"/>
      <c r="E33" s="47"/>
      <c r="F33" s="47"/>
      <c r="G33" s="47"/>
      <c r="H33" s="47"/>
      <c r="I33" s="47"/>
      <c r="J33" s="47"/>
      <c r="K33" s="46">
        <f>+K16</f>
        <v>0</v>
      </c>
      <c r="L33" s="47"/>
      <c r="M33" s="48"/>
      <c r="N33" s="48">
        <f t="shared" si="5"/>
        <v>0</v>
      </c>
      <c r="O33" s="49">
        <f t="shared" si="4"/>
        <v>0</v>
      </c>
      <c r="Q33" s="102">
        <v>4.3999999999999997E-2</v>
      </c>
      <c r="R33" s="14" t="s">
        <v>50</v>
      </c>
    </row>
    <row r="34" spans="1:21" ht="13.5" customHeight="1">
      <c r="A34" s="100" t="str">
        <f t="shared" si="3"/>
        <v>1001～2,000</v>
      </c>
      <c r="B34" s="44">
        <f>+B33</f>
        <v>396</v>
      </c>
      <c r="C34" s="50"/>
      <c r="D34" s="47"/>
      <c r="E34" s="47"/>
      <c r="F34" s="47"/>
      <c r="G34" s="47"/>
      <c r="H34" s="47"/>
      <c r="I34" s="47"/>
      <c r="J34" s="47"/>
      <c r="K34" s="47"/>
      <c r="L34" s="46">
        <f>+L17</f>
        <v>0</v>
      </c>
      <c r="M34" s="48"/>
      <c r="N34" s="48">
        <f t="shared" si="5"/>
        <v>0</v>
      </c>
      <c r="O34" s="49">
        <f t="shared" si="4"/>
        <v>0</v>
      </c>
      <c r="Q34" s="143" t="s">
        <v>43</v>
      </c>
      <c r="R34" s="144"/>
      <c r="S34" s="145"/>
      <c r="T34" s="146" t="s">
        <v>44</v>
      </c>
      <c r="U34" s="148" t="s">
        <v>45</v>
      </c>
    </row>
    <row r="35" spans="1:21" ht="13.5" customHeight="1" thickBot="1">
      <c r="A35" s="101" t="str">
        <f t="shared" si="3"/>
        <v>2,001～</v>
      </c>
      <c r="B35" s="52">
        <f>+B34</f>
        <v>396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5">
        <f>+M18</f>
        <v>0</v>
      </c>
      <c r="N35" s="55">
        <f t="shared" si="5"/>
        <v>0</v>
      </c>
      <c r="O35" s="56">
        <f t="shared" si="4"/>
        <v>0</v>
      </c>
      <c r="Q35" s="57" t="s">
        <v>58</v>
      </c>
      <c r="R35" s="58" t="s">
        <v>59</v>
      </c>
      <c r="S35" s="59"/>
      <c r="T35" s="147"/>
      <c r="U35" s="149"/>
    </row>
    <row r="36" spans="1:21" ht="13.5" customHeight="1" thickBot="1">
      <c r="A36" s="150" t="s">
        <v>48</v>
      </c>
      <c r="B36" s="151"/>
      <c r="C36" s="60">
        <v>20</v>
      </c>
      <c r="D36" s="61">
        <f t="shared" ref="D36:M36" si="6">SUM(D24:D35)</f>
        <v>20</v>
      </c>
      <c r="E36" s="61">
        <f t="shared" si="6"/>
        <v>15</v>
      </c>
      <c r="F36" s="61">
        <f t="shared" si="6"/>
        <v>0</v>
      </c>
      <c r="G36" s="61">
        <f t="shared" si="6"/>
        <v>0</v>
      </c>
      <c r="H36" s="61">
        <f t="shared" si="6"/>
        <v>0</v>
      </c>
      <c r="I36" s="61">
        <f t="shared" si="6"/>
        <v>0</v>
      </c>
      <c r="J36" s="61">
        <f t="shared" si="6"/>
        <v>0</v>
      </c>
      <c r="K36" s="61">
        <f t="shared" si="6"/>
        <v>0</v>
      </c>
      <c r="L36" s="61">
        <f t="shared" si="6"/>
        <v>0</v>
      </c>
      <c r="M36" s="62">
        <f t="shared" si="6"/>
        <v>0</v>
      </c>
      <c r="N36" s="55">
        <f t="shared" si="5"/>
        <v>55</v>
      </c>
      <c r="O36" s="56">
        <f>SUM(O25:O35)</f>
        <v>10597</v>
      </c>
      <c r="Q36" s="63">
        <f>+O25</f>
        <v>4202</v>
      </c>
      <c r="R36" s="64">
        <f>SUM(O26:O35)</f>
        <v>6395</v>
      </c>
      <c r="S36" s="65">
        <f>SUM(Q36:R36)</f>
        <v>10597</v>
      </c>
      <c r="T36" s="65">
        <f>ROUNDDOWN(S36*0.1,0)</f>
        <v>1059</v>
      </c>
      <c r="U36" s="66">
        <f>SUM(S36:T36)</f>
        <v>11656</v>
      </c>
    </row>
    <row r="37" spans="1:21" ht="13.5" customHeight="1" thickBot="1">
      <c r="A37" s="67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Q37" s="78">
        <f>+Q36-Q19</f>
        <v>178</v>
      </c>
      <c r="R37" s="78">
        <f>+R36-R19</f>
        <v>260</v>
      </c>
      <c r="S37" s="78">
        <f>+S36-S19</f>
        <v>438</v>
      </c>
      <c r="T37" s="78">
        <f>+T36-T19</f>
        <v>44</v>
      </c>
      <c r="U37" s="78">
        <f>+U36-U19</f>
        <v>482</v>
      </c>
    </row>
    <row r="38" spans="1:21" ht="13.5" customHeight="1">
      <c r="A38" s="21" t="s">
        <v>72</v>
      </c>
      <c r="B38" s="22"/>
      <c r="C38" s="155" t="s">
        <v>13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7"/>
      <c r="N38" s="158" t="s">
        <v>18</v>
      </c>
      <c r="O38" s="148" t="s">
        <v>19</v>
      </c>
    </row>
    <row r="39" spans="1:21" ht="13.5" customHeight="1">
      <c r="A39" s="23"/>
      <c r="B39" s="24"/>
      <c r="C39" s="25" t="s">
        <v>20</v>
      </c>
      <c r="D39" s="26" t="s">
        <v>21</v>
      </c>
      <c r="E39" s="26" t="s">
        <v>22</v>
      </c>
      <c r="F39" s="26" t="s">
        <v>23</v>
      </c>
      <c r="G39" s="26" t="s">
        <v>24</v>
      </c>
      <c r="H39" s="26" t="s">
        <v>25</v>
      </c>
      <c r="I39" s="26" t="s">
        <v>26</v>
      </c>
      <c r="J39" s="26" t="s">
        <v>27</v>
      </c>
      <c r="K39" s="26" t="s">
        <v>28</v>
      </c>
      <c r="L39" s="26" t="s">
        <v>29</v>
      </c>
      <c r="M39" s="27" t="s">
        <v>30</v>
      </c>
      <c r="N39" s="159"/>
      <c r="O39" s="161"/>
    </row>
    <row r="40" spans="1:21" ht="13.5" customHeight="1">
      <c r="A40" s="28"/>
      <c r="B40" s="29"/>
      <c r="C40" s="30">
        <v>20</v>
      </c>
      <c r="D40" s="31">
        <v>40</v>
      </c>
      <c r="E40" s="31">
        <v>60</v>
      </c>
      <c r="F40" s="31">
        <v>80</v>
      </c>
      <c r="G40" s="31">
        <v>100</v>
      </c>
      <c r="H40" s="31">
        <v>200</v>
      </c>
      <c r="I40" s="31">
        <v>400</v>
      </c>
      <c r="J40" s="31">
        <v>600</v>
      </c>
      <c r="K40" s="31">
        <v>1000</v>
      </c>
      <c r="L40" s="31">
        <v>2000</v>
      </c>
      <c r="M40" s="32"/>
      <c r="N40" s="159"/>
      <c r="O40" s="161"/>
    </row>
    <row r="41" spans="1:21" ht="13.5" customHeight="1">
      <c r="A41" s="164" t="s">
        <v>57</v>
      </c>
      <c r="B41" s="165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29"/>
      <c r="N41" s="160"/>
      <c r="O41" s="149"/>
    </row>
    <row r="42" spans="1:21" ht="13.5" customHeight="1">
      <c r="A42" s="98" t="str">
        <f t="shared" ref="A42:A52" si="7">+A25</f>
        <v>0～20</v>
      </c>
      <c r="B42" s="99">
        <v>4874</v>
      </c>
      <c r="C42" s="37">
        <f>+C25</f>
        <v>1</v>
      </c>
      <c r="D42" s="38"/>
      <c r="E42" s="38"/>
      <c r="F42" s="38"/>
      <c r="G42" s="38"/>
      <c r="H42" s="38"/>
      <c r="I42" s="38"/>
      <c r="J42" s="38"/>
      <c r="K42" s="39"/>
      <c r="L42" s="39"/>
      <c r="M42" s="40"/>
      <c r="N42" s="41">
        <v>20</v>
      </c>
      <c r="O42" s="42">
        <f t="shared" ref="O42:O52" si="8">B42*+SUM(C42:M42)</f>
        <v>4874</v>
      </c>
    </row>
    <row r="43" spans="1:21" ht="13.5" customHeight="1">
      <c r="A43" s="100" t="str">
        <f t="shared" si="7"/>
        <v>21～40</v>
      </c>
      <c r="B43" s="75">
        <v>200</v>
      </c>
      <c r="C43" s="45"/>
      <c r="D43" s="46">
        <f>+D26</f>
        <v>20</v>
      </c>
      <c r="E43" s="46"/>
      <c r="F43" s="46"/>
      <c r="G43" s="46"/>
      <c r="H43" s="46"/>
      <c r="I43" s="46"/>
      <c r="J43" s="46"/>
      <c r="K43" s="47"/>
      <c r="L43" s="47"/>
      <c r="M43" s="48"/>
      <c r="N43" s="48">
        <f t="shared" ref="N43:N53" si="9">SUM(C43:M43)</f>
        <v>20</v>
      </c>
      <c r="O43" s="49">
        <f t="shared" si="8"/>
        <v>4000</v>
      </c>
    </row>
    <row r="44" spans="1:21" ht="13.5" customHeight="1">
      <c r="A44" s="100" t="str">
        <f t="shared" si="7"/>
        <v>41～60</v>
      </c>
      <c r="B44" s="75">
        <v>229</v>
      </c>
      <c r="C44" s="45"/>
      <c r="D44" s="46"/>
      <c r="E44" s="46">
        <f>+E27</f>
        <v>15</v>
      </c>
      <c r="F44" s="46"/>
      <c r="G44" s="46"/>
      <c r="H44" s="46"/>
      <c r="I44" s="46"/>
      <c r="J44" s="46"/>
      <c r="K44" s="47"/>
      <c r="L44" s="47"/>
      <c r="M44" s="48"/>
      <c r="N44" s="48">
        <f t="shared" si="9"/>
        <v>15</v>
      </c>
      <c r="O44" s="49">
        <f t="shared" si="8"/>
        <v>3435</v>
      </c>
    </row>
    <row r="45" spans="1:21" ht="13.5" customHeight="1">
      <c r="A45" s="100" t="str">
        <f t="shared" si="7"/>
        <v>61～80</v>
      </c>
      <c r="B45" s="75">
        <v>273</v>
      </c>
      <c r="C45" s="45"/>
      <c r="D45" s="46"/>
      <c r="E45" s="46"/>
      <c r="F45" s="46">
        <f>+F28</f>
        <v>0</v>
      </c>
      <c r="G45" s="46"/>
      <c r="H45" s="46"/>
      <c r="I45" s="46"/>
      <c r="J45" s="46"/>
      <c r="K45" s="47"/>
      <c r="L45" s="47"/>
      <c r="M45" s="48"/>
      <c r="N45" s="48">
        <f t="shared" si="9"/>
        <v>0</v>
      </c>
      <c r="O45" s="49">
        <f t="shared" si="8"/>
        <v>0</v>
      </c>
    </row>
    <row r="46" spans="1:21" ht="13.5" customHeight="1">
      <c r="A46" s="100" t="str">
        <f t="shared" si="7"/>
        <v>81～100</v>
      </c>
      <c r="B46" s="75">
        <v>314</v>
      </c>
      <c r="C46" s="45"/>
      <c r="D46" s="46"/>
      <c r="E46" s="46"/>
      <c r="F46" s="46"/>
      <c r="G46" s="46">
        <f>+G29</f>
        <v>0</v>
      </c>
      <c r="H46" s="46"/>
      <c r="I46" s="46"/>
      <c r="J46" s="46"/>
      <c r="K46" s="47"/>
      <c r="L46" s="47"/>
      <c r="M46" s="48"/>
      <c r="N46" s="48">
        <f t="shared" si="9"/>
        <v>0</v>
      </c>
      <c r="O46" s="49">
        <f t="shared" si="8"/>
        <v>0</v>
      </c>
    </row>
    <row r="47" spans="1:21" ht="13.5" customHeight="1">
      <c r="A47" s="100" t="str">
        <f t="shared" si="7"/>
        <v>101～200</v>
      </c>
      <c r="B47" s="75">
        <v>372</v>
      </c>
      <c r="C47" s="45"/>
      <c r="D47" s="46"/>
      <c r="E47" s="46"/>
      <c r="F47" s="46"/>
      <c r="G47" s="46"/>
      <c r="H47" s="46">
        <f>+H30</f>
        <v>0</v>
      </c>
      <c r="I47" s="46"/>
      <c r="J47" s="46"/>
      <c r="K47" s="47"/>
      <c r="L47" s="47"/>
      <c r="M47" s="48"/>
      <c r="N47" s="48">
        <f t="shared" si="9"/>
        <v>0</v>
      </c>
      <c r="O47" s="49">
        <f t="shared" si="8"/>
        <v>0</v>
      </c>
    </row>
    <row r="48" spans="1:21" ht="13.5" customHeight="1">
      <c r="A48" s="100" t="str">
        <f t="shared" si="7"/>
        <v>201～400</v>
      </c>
      <c r="B48" s="75">
        <v>401</v>
      </c>
      <c r="C48" s="45"/>
      <c r="D48" s="46"/>
      <c r="E48" s="46"/>
      <c r="F48" s="46"/>
      <c r="G48" s="46"/>
      <c r="H48" s="46"/>
      <c r="I48" s="46">
        <f>+I31</f>
        <v>0</v>
      </c>
      <c r="J48" s="46"/>
      <c r="K48" s="47"/>
      <c r="L48" s="47"/>
      <c r="M48" s="48"/>
      <c r="N48" s="48">
        <f t="shared" si="9"/>
        <v>0</v>
      </c>
      <c r="O48" s="49">
        <f t="shared" si="8"/>
        <v>0</v>
      </c>
    </row>
    <row r="49" spans="1:22" ht="13.5" customHeight="1">
      <c r="A49" s="100" t="str">
        <f t="shared" si="7"/>
        <v>401～600</v>
      </c>
      <c r="B49" s="75">
        <v>430</v>
      </c>
      <c r="C49" s="45"/>
      <c r="D49" s="46"/>
      <c r="E49" s="46"/>
      <c r="F49" s="46"/>
      <c r="G49" s="46"/>
      <c r="H49" s="46"/>
      <c r="I49" s="46"/>
      <c r="J49" s="46">
        <f>+J32</f>
        <v>0</v>
      </c>
      <c r="K49" s="47"/>
      <c r="L49" s="47"/>
      <c r="M49" s="48"/>
      <c r="N49" s="48">
        <f t="shared" si="9"/>
        <v>0</v>
      </c>
      <c r="O49" s="49">
        <f t="shared" si="8"/>
        <v>0</v>
      </c>
      <c r="Q49" s="14" t="str">
        <f>A38</f>
        <v>令和８年７月～</v>
      </c>
    </row>
    <row r="50" spans="1:22" ht="13.5" customHeight="1" thickBot="1">
      <c r="A50" s="100" t="str">
        <f t="shared" si="7"/>
        <v>601～1,000</v>
      </c>
      <c r="B50" s="75">
        <v>459</v>
      </c>
      <c r="C50" s="50"/>
      <c r="D50" s="47"/>
      <c r="E50" s="47"/>
      <c r="F50" s="47"/>
      <c r="G50" s="47"/>
      <c r="H50" s="47"/>
      <c r="I50" s="47"/>
      <c r="J50" s="47"/>
      <c r="K50" s="46">
        <f>+K33</f>
        <v>0</v>
      </c>
      <c r="L50" s="47"/>
      <c r="M50" s="48"/>
      <c r="N50" s="48">
        <f t="shared" si="9"/>
        <v>0</v>
      </c>
      <c r="O50" s="49">
        <f t="shared" si="8"/>
        <v>0</v>
      </c>
      <c r="Q50" s="102">
        <v>0.16</v>
      </c>
      <c r="R50" s="14" t="s">
        <v>50</v>
      </c>
    </row>
    <row r="51" spans="1:22" ht="13.5" customHeight="1">
      <c r="A51" s="100" t="str">
        <f t="shared" si="7"/>
        <v>1001～2,000</v>
      </c>
      <c r="B51" s="75">
        <v>459</v>
      </c>
      <c r="C51" s="50"/>
      <c r="D51" s="47"/>
      <c r="E51" s="47"/>
      <c r="F51" s="47"/>
      <c r="G51" s="47"/>
      <c r="H51" s="47"/>
      <c r="I51" s="47"/>
      <c r="J51" s="47"/>
      <c r="K51" s="47"/>
      <c r="L51" s="46">
        <f>+L34</f>
        <v>0</v>
      </c>
      <c r="M51" s="48"/>
      <c r="N51" s="48">
        <f t="shared" si="9"/>
        <v>0</v>
      </c>
      <c r="O51" s="49">
        <f t="shared" si="8"/>
        <v>0</v>
      </c>
      <c r="Q51" s="143" t="s">
        <v>43</v>
      </c>
      <c r="R51" s="144"/>
      <c r="S51" s="145"/>
      <c r="T51" s="146" t="s">
        <v>44</v>
      </c>
      <c r="U51" s="148" t="s">
        <v>45</v>
      </c>
    </row>
    <row r="52" spans="1:22" ht="13.5" customHeight="1" thickBot="1">
      <c r="A52" s="101" t="str">
        <f t="shared" si="7"/>
        <v>2,001～</v>
      </c>
      <c r="B52" s="77">
        <v>459</v>
      </c>
      <c r="C52" s="53"/>
      <c r="D52" s="54"/>
      <c r="E52" s="54"/>
      <c r="F52" s="54"/>
      <c r="G52" s="54"/>
      <c r="H52" s="54"/>
      <c r="I52" s="54"/>
      <c r="J52" s="54"/>
      <c r="K52" s="54"/>
      <c r="L52" s="54"/>
      <c r="M52" s="55">
        <f>+M35</f>
        <v>0</v>
      </c>
      <c r="N52" s="55">
        <f t="shared" si="9"/>
        <v>0</v>
      </c>
      <c r="O52" s="56">
        <f t="shared" si="8"/>
        <v>0</v>
      </c>
      <c r="Q52" s="57" t="s">
        <v>58</v>
      </c>
      <c r="R52" s="58" t="s">
        <v>59</v>
      </c>
      <c r="S52" s="59"/>
      <c r="T52" s="147"/>
      <c r="U52" s="149"/>
    </row>
    <row r="53" spans="1:22" ht="13.5" customHeight="1" thickBot="1">
      <c r="A53" s="150" t="s">
        <v>48</v>
      </c>
      <c r="B53" s="151"/>
      <c r="C53" s="60">
        <v>20</v>
      </c>
      <c r="D53" s="61">
        <f t="shared" ref="D53:M53" si="10">SUM(D41:D52)</f>
        <v>20</v>
      </c>
      <c r="E53" s="61">
        <f t="shared" si="10"/>
        <v>15</v>
      </c>
      <c r="F53" s="61">
        <f t="shared" si="10"/>
        <v>0</v>
      </c>
      <c r="G53" s="61">
        <f t="shared" si="10"/>
        <v>0</v>
      </c>
      <c r="H53" s="61">
        <f t="shared" si="10"/>
        <v>0</v>
      </c>
      <c r="I53" s="61">
        <f t="shared" si="10"/>
        <v>0</v>
      </c>
      <c r="J53" s="61">
        <f t="shared" si="10"/>
        <v>0</v>
      </c>
      <c r="K53" s="61">
        <f t="shared" si="10"/>
        <v>0</v>
      </c>
      <c r="L53" s="61">
        <f t="shared" si="10"/>
        <v>0</v>
      </c>
      <c r="M53" s="62">
        <f t="shared" si="10"/>
        <v>0</v>
      </c>
      <c r="N53" s="55">
        <f t="shared" si="9"/>
        <v>55</v>
      </c>
      <c r="O53" s="56">
        <f>SUM(O42:O52)</f>
        <v>12309</v>
      </c>
      <c r="Q53" s="63">
        <f>+O42</f>
        <v>4874</v>
      </c>
      <c r="R53" s="64">
        <f>SUM(O43:O52)</f>
        <v>7435</v>
      </c>
      <c r="S53" s="65">
        <f>SUM(Q53:R53)</f>
        <v>12309</v>
      </c>
      <c r="T53" s="65">
        <f>ROUNDDOWN(S53*0.1,0)</f>
        <v>1230</v>
      </c>
      <c r="U53" s="66">
        <f>SUM(S53:T53)</f>
        <v>13539</v>
      </c>
    </row>
    <row r="54" spans="1:22" ht="13.5" customHeight="1">
      <c r="A54" s="67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Q54" s="78">
        <f>+Q53-Q36</f>
        <v>672</v>
      </c>
      <c r="R54" s="78">
        <f>+R53-R36</f>
        <v>1040</v>
      </c>
      <c r="S54" s="78">
        <f>+S53-S36</f>
        <v>1712</v>
      </c>
      <c r="T54" s="78">
        <f>+T53-T36</f>
        <v>171</v>
      </c>
      <c r="U54" s="78">
        <f>+U53-U36</f>
        <v>1883</v>
      </c>
    </row>
    <row r="55" spans="1:22" ht="12" customHeight="1">
      <c r="A55" s="79"/>
      <c r="B55" s="79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105"/>
      <c r="O55" s="104"/>
      <c r="P55" s="103"/>
      <c r="Q55" s="106"/>
      <c r="R55" s="106"/>
      <c r="S55" s="106"/>
      <c r="T55" s="106"/>
      <c r="U55" s="106"/>
      <c r="V55" s="103"/>
    </row>
    <row r="56" spans="1:22" ht="12" customHeight="1">
      <c r="A56" s="79"/>
      <c r="B56" s="79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105"/>
      <c r="O56" s="104"/>
      <c r="P56" s="103"/>
      <c r="Q56" s="103"/>
      <c r="R56" s="103"/>
      <c r="S56" s="103"/>
      <c r="T56" s="103"/>
      <c r="U56" s="103"/>
      <c r="V56" s="103"/>
    </row>
    <row r="57" spans="1:22" ht="12" customHeight="1">
      <c r="A57" s="79"/>
      <c r="B57" s="79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105"/>
      <c r="O57" s="104"/>
      <c r="P57" s="103"/>
      <c r="Q57" s="103"/>
      <c r="R57" s="103"/>
      <c r="S57" s="103"/>
      <c r="T57" s="103"/>
      <c r="U57" s="103"/>
      <c r="V57" s="103"/>
    </row>
    <row r="58" spans="1:22" ht="12" customHeight="1">
      <c r="A58" s="142"/>
      <c r="B58" s="142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105"/>
      <c r="O58" s="104"/>
      <c r="P58" s="103"/>
      <c r="Q58" s="103"/>
      <c r="R58" s="103"/>
      <c r="S58" s="103"/>
      <c r="T58" s="103"/>
      <c r="U58" s="103"/>
      <c r="V58" s="103"/>
    </row>
    <row r="59" spans="1:22" ht="12" customHeight="1">
      <c r="A59" s="79"/>
      <c r="B59" s="82"/>
      <c r="C59" s="83"/>
      <c r="D59" s="84"/>
      <c r="E59" s="84"/>
      <c r="F59" s="84"/>
      <c r="G59" s="84"/>
      <c r="H59" s="84"/>
      <c r="I59" s="84"/>
      <c r="J59" s="84"/>
      <c r="K59" s="85"/>
      <c r="L59" s="85"/>
      <c r="M59" s="85"/>
      <c r="N59" s="86"/>
      <c r="O59" s="82"/>
      <c r="P59" s="79"/>
    </row>
    <row r="60" spans="1:22" ht="12" customHeight="1">
      <c r="A60" s="79"/>
      <c r="B60" s="82"/>
      <c r="C60" s="87"/>
      <c r="D60" s="87"/>
      <c r="E60" s="87"/>
      <c r="F60" s="87"/>
      <c r="G60" s="87"/>
      <c r="H60" s="87"/>
      <c r="I60" s="87"/>
      <c r="J60" s="87"/>
      <c r="K60" s="86"/>
      <c r="L60" s="86"/>
      <c r="M60" s="86"/>
      <c r="N60" s="86"/>
      <c r="O60" s="82"/>
      <c r="P60" s="79"/>
    </row>
    <row r="61" spans="1:22" ht="12" customHeight="1">
      <c r="A61" s="79"/>
      <c r="B61" s="82"/>
      <c r="C61" s="87"/>
      <c r="D61" s="87"/>
      <c r="E61" s="87"/>
      <c r="F61" s="87"/>
      <c r="G61" s="87"/>
      <c r="H61" s="87"/>
      <c r="I61" s="87"/>
      <c r="J61" s="87"/>
      <c r="K61" s="86"/>
      <c r="L61" s="86"/>
      <c r="M61" s="86"/>
      <c r="N61" s="86"/>
      <c r="O61" s="82"/>
      <c r="P61" s="79"/>
    </row>
    <row r="62" spans="1:22" ht="12" customHeight="1">
      <c r="A62" s="79"/>
      <c r="B62" s="82"/>
      <c r="C62" s="87"/>
      <c r="D62" s="87"/>
      <c r="E62" s="87"/>
      <c r="F62" s="87"/>
      <c r="G62" s="87"/>
      <c r="H62" s="87"/>
      <c r="I62" s="87"/>
      <c r="J62" s="87"/>
      <c r="K62" s="86"/>
      <c r="L62" s="86"/>
      <c r="M62" s="86"/>
      <c r="N62" s="86"/>
      <c r="O62" s="82"/>
      <c r="P62" s="79"/>
    </row>
    <row r="63" spans="1:22" ht="12" customHeight="1">
      <c r="A63" s="79"/>
      <c r="B63" s="82"/>
      <c r="C63" s="87"/>
      <c r="D63" s="87"/>
      <c r="E63" s="87"/>
      <c r="F63" s="87"/>
      <c r="G63" s="87"/>
      <c r="H63" s="87"/>
      <c r="I63" s="87"/>
      <c r="J63" s="87"/>
      <c r="K63" s="86"/>
      <c r="L63" s="86"/>
      <c r="M63" s="86"/>
      <c r="N63" s="86"/>
      <c r="O63" s="82"/>
      <c r="P63" s="79"/>
    </row>
    <row r="64" spans="1:22" ht="12" customHeight="1">
      <c r="A64" s="79"/>
      <c r="B64" s="82"/>
      <c r="C64" s="87"/>
      <c r="D64" s="87"/>
      <c r="E64" s="87"/>
      <c r="F64" s="87"/>
      <c r="G64" s="87"/>
      <c r="H64" s="87"/>
      <c r="I64" s="87"/>
      <c r="J64" s="87"/>
      <c r="K64" s="86"/>
      <c r="L64" s="86"/>
      <c r="M64" s="86"/>
      <c r="N64" s="86"/>
      <c r="O64" s="82"/>
      <c r="P64" s="79"/>
    </row>
    <row r="65" spans="1:16" ht="12" customHeight="1">
      <c r="A65" s="79"/>
      <c r="B65" s="82"/>
      <c r="C65" s="87"/>
      <c r="D65" s="87"/>
      <c r="E65" s="87"/>
      <c r="F65" s="87"/>
      <c r="G65" s="87"/>
      <c r="H65" s="87"/>
      <c r="I65" s="87"/>
      <c r="J65" s="87"/>
      <c r="K65" s="86"/>
      <c r="L65" s="86"/>
      <c r="M65" s="86"/>
      <c r="N65" s="86"/>
      <c r="O65" s="82"/>
      <c r="P65" s="79"/>
    </row>
    <row r="66" spans="1:16" ht="12" customHeight="1">
      <c r="A66" s="79"/>
      <c r="B66" s="82"/>
      <c r="C66" s="87"/>
      <c r="D66" s="87"/>
      <c r="E66" s="87"/>
      <c r="F66" s="87"/>
      <c r="G66" s="87"/>
      <c r="H66" s="87"/>
      <c r="I66" s="87"/>
      <c r="J66" s="87"/>
      <c r="K66" s="86"/>
      <c r="L66" s="86"/>
      <c r="M66" s="86"/>
      <c r="N66" s="86"/>
      <c r="O66" s="82"/>
      <c r="P66" s="79"/>
    </row>
    <row r="67" spans="1:16" ht="12" customHeight="1">
      <c r="A67" s="79"/>
      <c r="B67" s="82"/>
      <c r="C67" s="86"/>
      <c r="D67" s="86"/>
      <c r="E67" s="86"/>
      <c r="F67" s="86"/>
      <c r="G67" s="86"/>
      <c r="H67" s="86"/>
      <c r="I67" s="86"/>
      <c r="J67" s="86"/>
      <c r="K67" s="87"/>
      <c r="L67" s="86"/>
      <c r="M67" s="86"/>
      <c r="N67" s="86"/>
      <c r="O67" s="82"/>
      <c r="P67" s="79"/>
    </row>
    <row r="68" spans="1:16" ht="12" customHeight="1">
      <c r="A68" s="79"/>
      <c r="B68" s="82"/>
      <c r="C68" s="86"/>
      <c r="D68" s="86"/>
      <c r="E68" s="86"/>
      <c r="F68" s="86"/>
      <c r="G68" s="86"/>
      <c r="H68" s="86"/>
      <c r="I68" s="86"/>
      <c r="J68" s="86"/>
      <c r="K68" s="86"/>
      <c r="L68" s="87"/>
      <c r="M68" s="86"/>
      <c r="N68" s="86"/>
      <c r="O68" s="82"/>
      <c r="P68" s="79"/>
    </row>
    <row r="69" spans="1:16" ht="12" customHeight="1">
      <c r="A69" s="79"/>
      <c r="B69" s="82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2"/>
      <c r="P69" s="79"/>
    </row>
    <row r="70" spans="1:16" ht="12" customHeight="1">
      <c r="A70" s="142"/>
      <c r="B70" s="142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6"/>
      <c r="O70" s="79"/>
      <c r="P70" s="79"/>
    </row>
    <row r="71" spans="1:16" ht="12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</row>
    <row r="72" spans="1:16" ht="12" customHeight="1">
      <c r="A72" s="79"/>
      <c r="B72" s="79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52"/>
      <c r="O72" s="152"/>
      <c r="P72" s="79"/>
    </row>
    <row r="73" spans="1:16" ht="12" customHeight="1">
      <c r="A73" s="79"/>
      <c r="B73" s="79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152"/>
      <c r="O73" s="152"/>
      <c r="P73" s="79"/>
    </row>
    <row r="74" spans="1:16" ht="12" customHeight="1">
      <c r="A74" s="79"/>
      <c r="B74" s="79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152"/>
      <c r="O74" s="152"/>
      <c r="P74" s="79"/>
    </row>
    <row r="75" spans="1:16" ht="12" customHeight="1">
      <c r="A75" s="142"/>
      <c r="B75" s="142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152"/>
      <c r="O75" s="152"/>
      <c r="P75" s="79"/>
    </row>
    <row r="76" spans="1:16" ht="12" customHeight="1">
      <c r="A76" s="79"/>
      <c r="B76" s="82"/>
      <c r="C76" s="83"/>
      <c r="D76" s="84"/>
      <c r="E76" s="84"/>
      <c r="F76" s="84"/>
      <c r="G76" s="84"/>
      <c r="H76" s="84"/>
      <c r="I76" s="84"/>
      <c r="J76" s="84"/>
      <c r="K76" s="85"/>
      <c r="L76" s="85"/>
      <c r="M76" s="85"/>
      <c r="N76" s="86"/>
      <c r="O76" s="82"/>
      <c r="P76" s="79"/>
    </row>
    <row r="77" spans="1:16" ht="12" customHeight="1">
      <c r="A77" s="79"/>
      <c r="B77" s="82"/>
      <c r="C77" s="87"/>
      <c r="D77" s="87"/>
      <c r="E77" s="87"/>
      <c r="F77" s="87"/>
      <c r="G77" s="87"/>
      <c r="H77" s="87"/>
      <c r="I77" s="87"/>
      <c r="J77" s="87"/>
      <c r="K77" s="86"/>
      <c r="L77" s="86"/>
      <c r="M77" s="86"/>
      <c r="N77" s="86"/>
      <c r="O77" s="82"/>
      <c r="P77" s="79"/>
    </row>
    <row r="78" spans="1:16" ht="12" customHeight="1">
      <c r="A78" s="79"/>
      <c r="B78" s="82"/>
      <c r="C78" s="87"/>
      <c r="D78" s="87"/>
      <c r="E78" s="87"/>
      <c r="F78" s="87"/>
      <c r="G78" s="87"/>
      <c r="H78" s="87"/>
      <c r="I78" s="87"/>
      <c r="J78" s="87"/>
      <c r="K78" s="86"/>
      <c r="L78" s="86"/>
      <c r="M78" s="86"/>
      <c r="N78" s="86"/>
      <c r="O78" s="82"/>
      <c r="P78" s="79"/>
    </row>
    <row r="79" spans="1:16" ht="12" customHeight="1">
      <c r="A79" s="79"/>
      <c r="B79" s="82"/>
      <c r="C79" s="87"/>
      <c r="D79" s="87"/>
      <c r="E79" s="87"/>
      <c r="F79" s="87"/>
      <c r="G79" s="87"/>
      <c r="H79" s="87"/>
      <c r="I79" s="87"/>
      <c r="J79" s="87"/>
      <c r="K79" s="86"/>
      <c r="L79" s="86"/>
      <c r="M79" s="86"/>
      <c r="N79" s="86"/>
      <c r="O79" s="82"/>
      <c r="P79" s="79"/>
    </row>
    <row r="80" spans="1:16" ht="12" customHeight="1">
      <c r="A80" s="79"/>
      <c r="B80" s="82"/>
      <c r="C80" s="87"/>
      <c r="D80" s="87"/>
      <c r="E80" s="87"/>
      <c r="F80" s="87"/>
      <c r="G80" s="87"/>
      <c r="H80" s="87"/>
      <c r="I80" s="87"/>
      <c r="J80" s="87"/>
      <c r="K80" s="86"/>
      <c r="L80" s="86"/>
      <c r="M80" s="86"/>
      <c r="N80" s="86"/>
      <c r="O80" s="82"/>
      <c r="P80" s="79"/>
    </row>
    <row r="81" spans="1:16" ht="12" customHeight="1">
      <c r="A81" s="79"/>
      <c r="B81" s="82"/>
      <c r="C81" s="87"/>
      <c r="D81" s="87"/>
      <c r="E81" s="87"/>
      <c r="F81" s="87"/>
      <c r="G81" s="87"/>
      <c r="H81" s="87"/>
      <c r="I81" s="87"/>
      <c r="J81" s="87"/>
      <c r="K81" s="86"/>
      <c r="L81" s="86"/>
      <c r="M81" s="86"/>
      <c r="N81" s="86"/>
      <c r="O81" s="82"/>
      <c r="P81" s="79"/>
    </row>
    <row r="82" spans="1:16" ht="12" customHeight="1">
      <c r="A82" s="79"/>
      <c r="B82" s="82"/>
      <c r="C82" s="87"/>
      <c r="D82" s="87"/>
      <c r="E82" s="87"/>
      <c r="F82" s="87"/>
      <c r="G82" s="87"/>
      <c r="H82" s="87"/>
      <c r="I82" s="87"/>
      <c r="J82" s="87"/>
      <c r="K82" s="86"/>
      <c r="L82" s="86"/>
      <c r="M82" s="86"/>
      <c r="N82" s="86"/>
      <c r="O82" s="82"/>
      <c r="P82" s="79"/>
    </row>
    <row r="83" spans="1:16" ht="12" customHeight="1">
      <c r="A83" s="79"/>
      <c r="B83" s="82"/>
      <c r="C83" s="87"/>
      <c r="D83" s="87"/>
      <c r="E83" s="87"/>
      <c r="F83" s="87"/>
      <c r="G83" s="87"/>
      <c r="H83" s="87"/>
      <c r="I83" s="87"/>
      <c r="J83" s="87"/>
      <c r="K83" s="86"/>
      <c r="L83" s="86"/>
      <c r="M83" s="86"/>
      <c r="N83" s="86"/>
      <c r="O83" s="82"/>
      <c r="P83" s="79"/>
    </row>
    <row r="84" spans="1:16" ht="12" customHeight="1">
      <c r="A84" s="79"/>
      <c r="B84" s="82"/>
      <c r="C84" s="86"/>
      <c r="D84" s="86"/>
      <c r="E84" s="86"/>
      <c r="F84" s="86"/>
      <c r="G84" s="86"/>
      <c r="H84" s="86"/>
      <c r="I84" s="86"/>
      <c r="J84" s="86"/>
      <c r="K84" s="87"/>
      <c r="L84" s="86"/>
      <c r="M84" s="86"/>
      <c r="N84" s="86"/>
      <c r="O84" s="82"/>
      <c r="P84" s="79"/>
    </row>
    <row r="85" spans="1:16" ht="12" customHeight="1">
      <c r="A85" s="79"/>
      <c r="B85" s="82"/>
      <c r="C85" s="86"/>
      <c r="D85" s="86"/>
      <c r="E85" s="86"/>
      <c r="F85" s="86"/>
      <c r="G85" s="86"/>
      <c r="H85" s="86"/>
      <c r="I85" s="86"/>
      <c r="J85" s="86"/>
      <c r="K85" s="86"/>
      <c r="L85" s="87"/>
      <c r="M85" s="86"/>
      <c r="N85" s="86"/>
      <c r="O85" s="82"/>
      <c r="P85" s="79"/>
    </row>
    <row r="86" spans="1:16" ht="12" customHeight="1">
      <c r="A86" s="79"/>
      <c r="B86" s="82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2"/>
      <c r="P86" s="79"/>
    </row>
    <row r="87" spans="1:16" ht="12" customHeight="1">
      <c r="A87" s="142"/>
      <c r="B87" s="142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6"/>
      <c r="O87" s="79"/>
      <c r="P87" s="79"/>
    </row>
    <row r="88" spans="1:16" ht="12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</row>
    <row r="89" spans="1:16" ht="12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6" ht="12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</row>
    <row r="91" spans="1:16" ht="12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</row>
    <row r="92" spans="1:16" ht="12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</row>
    <row r="93" spans="1:16" ht="12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</row>
    <row r="94" spans="1:16" ht="12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</row>
    <row r="95" spans="1:16" ht="12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</row>
    <row r="96" spans="1:16" ht="12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</row>
    <row r="97" spans="1:16" ht="12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</row>
    <row r="98" spans="1:16" ht="12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</row>
    <row r="99" spans="1:16" ht="12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</row>
    <row r="100" spans="1:16" ht="12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</row>
    <row r="101" spans="1:16" ht="12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1:16" ht="12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</row>
    <row r="103" spans="1:16" ht="12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</row>
    <row r="104" spans="1:16" ht="12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</row>
    <row r="105" spans="1:16" ht="12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</row>
    <row r="106" spans="1:16" ht="12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1:16" ht="12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</row>
    <row r="108" spans="1:16" ht="12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</row>
    <row r="109" spans="1:16" ht="12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</row>
    <row r="110" spans="1:16" ht="12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</row>
    <row r="111" spans="1:16" ht="12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</row>
    <row r="112" spans="1:16" ht="12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</row>
    <row r="113" spans="1:16" ht="12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</row>
    <row r="114" spans="1:16" ht="12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</row>
    <row r="115" spans="1:16" ht="12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</row>
    <row r="116" spans="1:16" ht="12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</row>
    <row r="117" spans="1:16" ht="12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</row>
    <row r="118" spans="1:16" ht="12" customHeight="1"/>
    <row r="119" spans="1:16" ht="12" customHeight="1"/>
  </sheetData>
  <mergeCells count="31">
    <mergeCell ref="U51:U52"/>
    <mergeCell ref="C4:M4"/>
    <mergeCell ref="N4:N7"/>
    <mergeCell ref="O4:O7"/>
    <mergeCell ref="A7:B7"/>
    <mergeCell ref="Q17:S17"/>
    <mergeCell ref="U17:U18"/>
    <mergeCell ref="A19:B19"/>
    <mergeCell ref="C21:M21"/>
    <mergeCell ref="N21:N24"/>
    <mergeCell ref="O21:O24"/>
    <mergeCell ref="A24:B24"/>
    <mergeCell ref="T17:T18"/>
    <mergeCell ref="U34:U35"/>
    <mergeCell ref="A36:B36"/>
    <mergeCell ref="C38:M38"/>
    <mergeCell ref="Q34:S34"/>
    <mergeCell ref="T34:T35"/>
    <mergeCell ref="Q51:S51"/>
    <mergeCell ref="T51:T52"/>
    <mergeCell ref="A87:B87"/>
    <mergeCell ref="A53:B53"/>
    <mergeCell ref="A58:B58"/>
    <mergeCell ref="A70:B70"/>
    <mergeCell ref="C72:M72"/>
    <mergeCell ref="N38:N41"/>
    <mergeCell ref="O38:O41"/>
    <mergeCell ref="A41:B41"/>
    <mergeCell ref="N72:N75"/>
    <mergeCell ref="O72:O75"/>
    <mergeCell ref="A75:B75"/>
  </mergeCells>
  <phoneticPr fontId="3"/>
  <conditionalFormatting sqref="N2:O2">
    <cfRule type="containsText" dxfId="0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使い方説明</vt:lpstr>
      <vt:lpstr>①水道料金</vt:lpstr>
      <vt:lpstr>②上下(工事用) </vt:lpstr>
      <vt:lpstr>②-7工事 (2)</vt:lpstr>
      <vt:lpstr>②-7工事</vt:lpstr>
      <vt:lpstr>②-7下業務</vt:lpstr>
      <vt:lpstr>①水道料金!Print_Area</vt:lpstr>
      <vt:lpstr>'②-7下業務'!Print_Area</vt:lpstr>
      <vt:lpstr>'②-7工事'!Print_Area</vt:lpstr>
      <vt:lpstr>'②-7工事 (2)'!Print_Area</vt:lpstr>
      <vt:lpstr>使い方説明!Print_Area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美和</dc:creator>
  <cp:lastModifiedBy>鈴木　洋平</cp:lastModifiedBy>
  <cp:lastPrinted>2022-03-04T04:53:26Z</cp:lastPrinted>
  <dcterms:created xsi:type="dcterms:W3CDTF">2022-03-03T02:14:33Z</dcterms:created>
  <dcterms:modified xsi:type="dcterms:W3CDTF">2026-02-05T23:29:49Z</dcterms:modified>
</cp:coreProperties>
</file>