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228"/>
  <workbookPr codeName="ThisWorkbook"/>
  <mc:AlternateContent xmlns:mc="http://schemas.openxmlformats.org/markup-compatibility/2006">
    <mc:Choice Requires="x15">
      <x15ac:absPath xmlns:x15ac="http://schemas.microsoft.com/office/spreadsheetml/2010/11/ac" url="https://kengi.sharepoint.com/sites/msteams_0879cc/Shared Documents/40_検討資料/04_優先交渉権者選定基準/"/>
    </mc:Choice>
  </mc:AlternateContent>
  <xr:revisionPtr revIDLastSave="319" documentId="8_{DA88D837-3EE1-4B6B-94C6-F7EE089DB84A}" xr6:coauthVersionLast="47" xr6:coauthVersionMax="47" xr10:uidLastSave="{007A3E5E-D198-4275-8F4D-5E16BBB78C7E}"/>
  <bookViews>
    <workbookView xWindow="-19320" yWindow="-21710" windowWidth="38620" windowHeight="21220" tabRatio="908" xr2:uid="{00000000-000D-0000-FFFF-FFFF00000000}"/>
  </bookViews>
  <sheets>
    <sheet name="＜入力フォーム＞" sheetId="16" r:id="rId1"/>
    <sheet name="表紙" sheetId="65" r:id="rId2"/>
    <sheet name="財務三表" sheetId="63" r:id="rId3"/>
    <sheet name="運営権対価" sheetId="56" r:id="rId4"/>
    <sheet name="利用料金削減額" sheetId="57" r:id="rId5"/>
    <sheet name="各種計画支援費削減額" sheetId="58" r:id="rId6"/>
    <sheet name="改築費削減額" sheetId="59" r:id="rId7"/>
    <sheet name="主要工事一覧（土木建築）" sheetId="60" r:id="rId8"/>
    <sheet name="主要工事一覧（機械・電気）" sheetId="61" r:id="rId9"/>
    <sheet name="主要工事一覧（管路施設）" sheetId="62" r:id="rId10"/>
    <sheet name="＜入力例＞" sheetId="10" r:id="rId11"/>
    <sheet name="表紙 (例)" sheetId="36" r:id="rId12"/>
    <sheet name="財務三表 (例)" sheetId="37" r:id="rId13"/>
    <sheet name="運営権対価 (例)" sheetId="38" r:id="rId14"/>
    <sheet name="利用料金削減額 (例)" sheetId="39" r:id="rId15"/>
    <sheet name="各種計画支援費削減額 (例)" sheetId="40" r:id="rId16"/>
    <sheet name="改築費削減額 (例)" sheetId="41" r:id="rId17"/>
    <sheet name="主要工事一覧（土木建築） (例)" sheetId="42" r:id="rId18"/>
    <sheet name="主要工事一覧（機械・電気） (例)" sheetId="43" r:id="rId19"/>
    <sheet name="主要工事一覧（管路施設） (例)" sheetId="44" r:id="rId20"/>
  </sheets>
  <definedNames>
    <definedName name="_xlnm.Print_Area" localSheetId="3">運営権対価!$A$1:$AH$24</definedName>
    <definedName name="_xlnm.Print_Area" localSheetId="13">'運営権対価 (例)'!$A$1:$AH$24</definedName>
    <definedName name="_xlnm.Print_Area" localSheetId="6">改築費削減額!$A$1:$AD$45</definedName>
    <definedName name="_xlnm.Print_Area" localSheetId="16">'改築費削減額 (例)'!$A$1:$AD$45</definedName>
    <definedName name="_xlnm.Print_Area" localSheetId="5">各種計画支援費削減額!$A$1:$AD$42</definedName>
    <definedName name="_xlnm.Print_Area" localSheetId="15">'各種計画支援費削減額 (例)'!$A$1:$AD$42</definedName>
    <definedName name="_xlnm.Print_Area" localSheetId="2">財務三表!$A$1:$AE$87</definedName>
    <definedName name="_xlnm.Print_Area" localSheetId="12">'財務三表 (例)'!$A$1:$AE$87</definedName>
    <definedName name="_xlnm.Print_Area" localSheetId="9">'主要工事一覧（管路施設）'!$A$1:$AC$29</definedName>
    <definedName name="_xlnm.Print_Area" localSheetId="19">'主要工事一覧（管路施設） (例)'!$A$1:$AC$29</definedName>
    <definedName name="_xlnm.Print_Area" localSheetId="8">'主要工事一覧（機械・電気）'!$A$1:$AE$69</definedName>
    <definedName name="_xlnm.Print_Area" localSheetId="18">'主要工事一覧（機械・電気） (例)'!$A$1:$AE$69</definedName>
    <definedName name="_xlnm.Print_Area" localSheetId="7">'主要工事一覧（土木建築）'!$A$1:$AE$80</definedName>
    <definedName name="_xlnm.Print_Area" localSheetId="17">'主要工事一覧（土木建築） (例)'!$A$1:$AE$80</definedName>
    <definedName name="_xlnm.Print_Area" localSheetId="1">表紙!$A$1:$R$50</definedName>
    <definedName name="_xlnm.Print_Area" localSheetId="11">'表紙 (例)'!$A$1:$R$50</definedName>
    <definedName name="_xlnm.Print_Area" localSheetId="4">利用料金削減額!$A$1:$AB$31</definedName>
    <definedName name="_xlnm.Print_Area" localSheetId="14">'利用料金削減額 (例)'!$A$1:$AB$31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75" i="37" l="1"/>
  <c r="Y60" i="37"/>
  <c r="Y59" i="37"/>
  <c r="Y58" i="37"/>
  <c r="Y57" i="37"/>
  <c r="Y56" i="37"/>
  <c r="Y55" i="37"/>
  <c r="Y54" i="37"/>
  <c r="Y57" i="63"/>
  <c r="Y55" i="63"/>
  <c r="Y58" i="63"/>
  <c r="Y56" i="63"/>
  <c r="F23" i="65"/>
  <c r="F25" i="65"/>
  <c r="F29" i="65"/>
  <c r="F31" i="65"/>
  <c r="F35" i="65"/>
  <c r="F37" i="65"/>
  <c r="F10" i="63"/>
  <c r="G10" i="63" s="1"/>
  <c r="H10" i="63" s="1"/>
  <c r="I10" i="63" s="1"/>
  <c r="J10" i="63" s="1"/>
  <c r="K10" i="63" s="1"/>
  <c r="L10" i="63" s="1"/>
  <c r="M10" i="63" s="1"/>
  <c r="N10" i="63" s="1"/>
  <c r="O10" i="63" s="1"/>
  <c r="P10" i="63" s="1"/>
  <c r="Q10" i="63" s="1"/>
  <c r="R10" i="63" s="1"/>
  <c r="S10" i="63" s="1"/>
  <c r="T10" i="63" s="1"/>
  <c r="U10" i="63" s="1"/>
  <c r="V10" i="63" s="1"/>
  <c r="W10" i="63" s="1"/>
  <c r="X10" i="63" s="1"/>
  <c r="F11" i="63"/>
  <c r="G11" i="63" s="1"/>
  <c r="H11" i="63" s="1"/>
  <c r="I11" i="63" s="1"/>
  <c r="J11" i="63" s="1"/>
  <c r="K11" i="63" s="1"/>
  <c r="L11" i="63" s="1"/>
  <c r="M11" i="63" s="1"/>
  <c r="N11" i="63" s="1"/>
  <c r="O11" i="63" s="1"/>
  <c r="P11" i="63" s="1"/>
  <c r="Q11" i="63" s="1"/>
  <c r="R11" i="63" s="1"/>
  <c r="S11" i="63" s="1"/>
  <c r="T11" i="63" s="1"/>
  <c r="U11" i="63" s="1"/>
  <c r="V11" i="63" s="1"/>
  <c r="W11" i="63" s="1"/>
  <c r="X11" i="63" s="1"/>
  <c r="F12" i="63"/>
  <c r="J12" i="63"/>
  <c r="N12" i="63"/>
  <c r="R12" i="63"/>
  <c r="V12" i="63"/>
  <c r="E13" i="63"/>
  <c r="E12" i="63" s="1"/>
  <c r="F13" i="63"/>
  <c r="G13" i="63"/>
  <c r="G12" i="63" s="1"/>
  <c r="H13" i="63"/>
  <c r="H12" i="63" s="1"/>
  <c r="I13" i="63"/>
  <c r="I12" i="63" s="1"/>
  <c r="J13" i="63"/>
  <c r="K13" i="63"/>
  <c r="K12" i="63" s="1"/>
  <c r="L13" i="63"/>
  <c r="L12" i="63" s="1"/>
  <c r="M13" i="63"/>
  <c r="M12" i="63" s="1"/>
  <c r="N13" i="63"/>
  <c r="O13" i="63"/>
  <c r="O12" i="63" s="1"/>
  <c r="P13" i="63"/>
  <c r="P12" i="63" s="1"/>
  <c r="Q13" i="63"/>
  <c r="Q12" i="63" s="1"/>
  <c r="R13" i="63"/>
  <c r="S13" i="63"/>
  <c r="S12" i="63" s="1"/>
  <c r="T13" i="63"/>
  <c r="T12" i="63" s="1"/>
  <c r="U13" i="63"/>
  <c r="U12" i="63" s="1"/>
  <c r="V13" i="63"/>
  <c r="W13" i="63"/>
  <c r="W12" i="63" s="1"/>
  <c r="X13" i="63"/>
  <c r="X12" i="63" s="1"/>
  <c r="Y13" i="63"/>
  <c r="Y14" i="63"/>
  <c r="Y15" i="63"/>
  <c r="Y16" i="63"/>
  <c r="Y17" i="63"/>
  <c r="H18" i="63"/>
  <c r="L18" i="63"/>
  <c r="L26" i="63" s="1"/>
  <c r="P18" i="63"/>
  <c r="T18" i="63"/>
  <c r="T26" i="63" s="1"/>
  <c r="X18" i="63"/>
  <c r="Y19" i="63"/>
  <c r="Y20" i="63"/>
  <c r="Y21" i="63"/>
  <c r="Y22" i="63"/>
  <c r="E23" i="63"/>
  <c r="E18" i="63" s="1"/>
  <c r="F23" i="63"/>
  <c r="F18" i="63" s="1"/>
  <c r="F26" i="63" s="1"/>
  <c r="G23" i="63"/>
  <c r="H23" i="63"/>
  <c r="I23" i="63"/>
  <c r="I18" i="63" s="1"/>
  <c r="J23" i="63"/>
  <c r="J18" i="63" s="1"/>
  <c r="K23" i="63"/>
  <c r="L23" i="63"/>
  <c r="M23" i="63"/>
  <c r="M18" i="63" s="1"/>
  <c r="N23" i="63"/>
  <c r="N18" i="63" s="1"/>
  <c r="N26" i="63" s="1"/>
  <c r="O23" i="63"/>
  <c r="P23" i="63"/>
  <c r="Q23" i="63"/>
  <c r="Q18" i="63" s="1"/>
  <c r="R23" i="63"/>
  <c r="R18" i="63" s="1"/>
  <c r="R26" i="63" s="1"/>
  <c r="S23" i="63"/>
  <c r="T23" i="63"/>
  <c r="U23" i="63"/>
  <c r="U18" i="63" s="1"/>
  <c r="V23" i="63"/>
  <c r="V18" i="63" s="1"/>
  <c r="V26" i="63" s="1"/>
  <c r="W23" i="63"/>
  <c r="X23" i="63"/>
  <c r="Y24" i="63"/>
  <c r="Y25" i="63"/>
  <c r="H26" i="63"/>
  <c r="P26" i="63"/>
  <c r="X26" i="63"/>
  <c r="E27" i="63"/>
  <c r="F27" i="63"/>
  <c r="G27" i="63"/>
  <c r="H27" i="63"/>
  <c r="I27" i="63"/>
  <c r="J27" i="63"/>
  <c r="K27" i="63"/>
  <c r="L27" i="63"/>
  <c r="M27" i="63"/>
  <c r="N27" i="63"/>
  <c r="O27" i="63"/>
  <c r="P27" i="63"/>
  <c r="Q27" i="63"/>
  <c r="R27" i="63"/>
  <c r="S27" i="63"/>
  <c r="T27" i="63"/>
  <c r="U27" i="63"/>
  <c r="V27" i="63"/>
  <c r="W27" i="63"/>
  <c r="X27" i="63"/>
  <c r="Y28" i="63"/>
  <c r="Y29" i="63"/>
  <c r="Y30" i="63"/>
  <c r="G31" i="63"/>
  <c r="K31" i="63"/>
  <c r="O31" i="63"/>
  <c r="S31" i="63"/>
  <c r="W31" i="63"/>
  <c r="E32" i="63"/>
  <c r="E31" i="63" s="1"/>
  <c r="F32" i="63"/>
  <c r="G32" i="63"/>
  <c r="H32" i="63"/>
  <c r="H31" i="63" s="1"/>
  <c r="I32" i="63"/>
  <c r="I31" i="63" s="1"/>
  <c r="J32" i="63"/>
  <c r="J31" i="63" s="1"/>
  <c r="K32" i="63"/>
  <c r="L32" i="63"/>
  <c r="L31" i="63" s="1"/>
  <c r="L35" i="63" s="1"/>
  <c r="M32" i="63"/>
  <c r="M31" i="63" s="1"/>
  <c r="N32" i="63"/>
  <c r="N31" i="63" s="1"/>
  <c r="N35" i="63" s="1"/>
  <c r="N47" i="63" s="1"/>
  <c r="O32" i="63"/>
  <c r="P32" i="63"/>
  <c r="P31" i="63" s="1"/>
  <c r="P35" i="63" s="1"/>
  <c r="Q32" i="63"/>
  <c r="Q31" i="63" s="1"/>
  <c r="R32" i="63"/>
  <c r="R31" i="63" s="1"/>
  <c r="R35" i="63" s="1"/>
  <c r="R47" i="63" s="1"/>
  <c r="S32" i="63"/>
  <c r="T32" i="63"/>
  <c r="T31" i="63" s="1"/>
  <c r="U32" i="63"/>
  <c r="U31" i="63" s="1"/>
  <c r="V32" i="63"/>
  <c r="V31" i="63" s="1"/>
  <c r="V35" i="63" s="1"/>
  <c r="V47" i="63" s="1"/>
  <c r="W32" i="63"/>
  <c r="X32" i="63"/>
  <c r="X31" i="63" s="1"/>
  <c r="X35" i="63" s="1"/>
  <c r="Y33" i="63"/>
  <c r="Y34" i="63"/>
  <c r="N36" i="63"/>
  <c r="N37" i="63" s="1"/>
  <c r="V36" i="63"/>
  <c r="V37" i="63" s="1"/>
  <c r="Y38" i="63"/>
  <c r="F44" i="63"/>
  <c r="G44" i="63"/>
  <c r="H44" i="63" s="1"/>
  <c r="I44" i="63" s="1"/>
  <c r="J44" i="63" s="1"/>
  <c r="K44" i="63" s="1"/>
  <c r="L44" i="63" s="1"/>
  <c r="M44" i="63" s="1"/>
  <c r="N44" i="63" s="1"/>
  <c r="O44" i="63" s="1"/>
  <c r="P44" i="63" s="1"/>
  <c r="Q44" i="63" s="1"/>
  <c r="R44" i="63" s="1"/>
  <c r="S44" i="63" s="1"/>
  <c r="T44" i="63" s="1"/>
  <c r="U44" i="63" s="1"/>
  <c r="V44" i="63" s="1"/>
  <c r="W44" i="63" s="1"/>
  <c r="X44" i="63" s="1"/>
  <c r="F45" i="63"/>
  <c r="G45" i="63" s="1"/>
  <c r="H45" i="63"/>
  <c r="I45" i="63" s="1"/>
  <c r="J45" i="63" s="1"/>
  <c r="K45" i="63" s="1"/>
  <c r="L45" i="63" s="1"/>
  <c r="M45" i="63" s="1"/>
  <c r="N45" i="63" s="1"/>
  <c r="O45" i="63" s="1"/>
  <c r="P45" i="63" s="1"/>
  <c r="Q45" i="63" s="1"/>
  <c r="R45" i="63" s="1"/>
  <c r="S45" i="63" s="1"/>
  <c r="T45" i="63" s="1"/>
  <c r="U45" i="63" s="1"/>
  <c r="V45" i="63" s="1"/>
  <c r="W45" i="63" s="1"/>
  <c r="X45" i="63" s="1"/>
  <c r="E48" i="63"/>
  <c r="F48" i="63"/>
  <c r="G48" i="63"/>
  <c r="H48" i="63"/>
  <c r="I48" i="63"/>
  <c r="J48" i="63"/>
  <c r="K48" i="63"/>
  <c r="L48" i="63"/>
  <c r="M48" i="63"/>
  <c r="N48" i="63"/>
  <c r="O48" i="63"/>
  <c r="P48" i="63"/>
  <c r="Q48" i="63"/>
  <c r="R48" i="63"/>
  <c r="S48" i="63"/>
  <c r="T48" i="63"/>
  <c r="U48" i="63"/>
  <c r="V48" i="63"/>
  <c r="W48" i="63"/>
  <c r="X48" i="63"/>
  <c r="E49" i="63"/>
  <c r="F49" i="63"/>
  <c r="H49" i="63"/>
  <c r="I49" i="63"/>
  <c r="J49" i="63"/>
  <c r="L49" i="63"/>
  <c r="M49" i="63"/>
  <c r="N49" i="63"/>
  <c r="P49" i="63"/>
  <c r="Q49" i="63"/>
  <c r="R49" i="63"/>
  <c r="T49" i="63"/>
  <c r="U49" i="63"/>
  <c r="V49" i="63"/>
  <c r="X49" i="63"/>
  <c r="Y51" i="63"/>
  <c r="Y52" i="63"/>
  <c r="Y53" i="63"/>
  <c r="E55" i="63"/>
  <c r="F55" i="63"/>
  <c r="G55" i="63"/>
  <c r="H55" i="63"/>
  <c r="I55" i="63"/>
  <c r="J55" i="63"/>
  <c r="K55" i="63"/>
  <c r="L55" i="63"/>
  <c r="M55" i="63"/>
  <c r="N55" i="63"/>
  <c r="O55" i="63"/>
  <c r="P55" i="63"/>
  <c r="Q55" i="63"/>
  <c r="R55" i="63"/>
  <c r="S55" i="63"/>
  <c r="T55" i="63"/>
  <c r="U55" i="63"/>
  <c r="V55" i="63"/>
  <c r="W55" i="63"/>
  <c r="X55" i="63"/>
  <c r="E56" i="63"/>
  <c r="F56" i="63"/>
  <c r="G56" i="63"/>
  <c r="H56" i="63"/>
  <c r="H54" i="63" s="1"/>
  <c r="I56" i="63"/>
  <c r="J56" i="63"/>
  <c r="K56" i="63"/>
  <c r="L56" i="63"/>
  <c r="L54" i="63" s="1"/>
  <c r="M56" i="63"/>
  <c r="N56" i="63"/>
  <c r="O56" i="63"/>
  <c r="P56" i="63"/>
  <c r="P54" i="63" s="1"/>
  <c r="Q56" i="63"/>
  <c r="R56" i="63"/>
  <c r="S56" i="63"/>
  <c r="T56" i="63"/>
  <c r="T54" i="63" s="1"/>
  <c r="U56" i="63"/>
  <c r="V56" i="63"/>
  <c r="W56" i="63"/>
  <c r="X56" i="63"/>
  <c r="X54" i="63" s="1"/>
  <c r="E57" i="63"/>
  <c r="F57" i="63"/>
  <c r="G57" i="63"/>
  <c r="H57" i="63"/>
  <c r="I57" i="63"/>
  <c r="J57" i="63"/>
  <c r="K57" i="63"/>
  <c r="L57" i="63"/>
  <c r="M57" i="63"/>
  <c r="N57" i="63"/>
  <c r="O57" i="63"/>
  <c r="P57" i="63"/>
  <c r="Q57" i="63"/>
  <c r="R57" i="63"/>
  <c r="S57" i="63"/>
  <c r="T57" i="63"/>
  <c r="U57" i="63"/>
  <c r="V57" i="63"/>
  <c r="W57" i="63"/>
  <c r="X57" i="63"/>
  <c r="E58" i="63"/>
  <c r="F58" i="63"/>
  <c r="G58" i="63"/>
  <c r="H58" i="63"/>
  <c r="I58" i="63"/>
  <c r="J58" i="63"/>
  <c r="J54" i="63" s="1"/>
  <c r="K58" i="63"/>
  <c r="L58" i="63"/>
  <c r="M58" i="63"/>
  <c r="N58" i="63"/>
  <c r="O58" i="63"/>
  <c r="P58" i="63"/>
  <c r="Q58" i="63"/>
  <c r="R58" i="63"/>
  <c r="R54" i="63" s="1"/>
  <c r="S58" i="63"/>
  <c r="T58" i="63"/>
  <c r="U58" i="63"/>
  <c r="V58" i="63"/>
  <c r="W58" i="63"/>
  <c r="X58" i="63"/>
  <c r="E59" i="63"/>
  <c r="F59" i="63"/>
  <c r="G59" i="63"/>
  <c r="H59" i="63"/>
  <c r="I59" i="63"/>
  <c r="J59" i="63"/>
  <c r="K59" i="63"/>
  <c r="L59" i="63"/>
  <c r="M59" i="63"/>
  <c r="N59" i="63"/>
  <c r="O59" i="63"/>
  <c r="P59" i="63"/>
  <c r="Q59" i="63"/>
  <c r="R59" i="63"/>
  <c r="S59" i="63"/>
  <c r="T59" i="63"/>
  <c r="U59" i="63"/>
  <c r="V59" i="63"/>
  <c r="W59" i="63"/>
  <c r="X59" i="63"/>
  <c r="Y59" i="63"/>
  <c r="Y60" i="63"/>
  <c r="E61" i="63"/>
  <c r="F61" i="63"/>
  <c r="G61" i="63"/>
  <c r="H61" i="63"/>
  <c r="I61" i="63"/>
  <c r="J61" i="63"/>
  <c r="K61" i="63"/>
  <c r="L61" i="63"/>
  <c r="M61" i="63"/>
  <c r="N61" i="63"/>
  <c r="O61" i="63"/>
  <c r="P61" i="63"/>
  <c r="Q61" i="63"/>
  <c r="R61" i="63"/>
  <c r="S61" i="63"/>
  <c r="T61" i="63"/>
  <c r="U61" i="63"/>
  <c r="V61" i="63"/>
  <c r="W61" i="63"/>
  <c r="X61" i="63"/>
  <c r="Y62" i="63"/>
  <c r="Y63" i="63"/>
  <c r="Y64" i="63"/>
  <c r="E66" i="63"/>
  <c r="F72" i="63"/>
  <c r="G72" i="63" s="1"/>
  <c r="H72" i="63"/>
  <c r="I72" i="63" s="1"/>
  <c r="J72" i="63" s="1"/>
  <c r="K72" i="63" s="1"/>
  <c r="L72" i="63"/>
  <c r="M72" i="63" s="1"/>
  <c r="N72" i="63" s="1"/>
  <c r="O72" i="63" s="1"/>
  <c r="P72" i="63"/>
  <c r="Q72" i="63" s="1"/>
  <c r="R72" i="63" s="1"/>
  <c r="S72" i="63" s="1"/>
  <c r="T72" i="63" s="1"/>
  <c r="U72" i="63" s="1"/>
  <c r="V72" i="63" s="1"/>
  <c r="W72" i="63" s="1"/>
  <c r="X72" i="63" s="1"/>
  <c r="F73" i="63"/>
  <c r="G73" i="63"/>
  <c r="H73" i="63" s="1"/>
  <c r="I73" i="63" s="1"/>
  <c r="J73" i="63" s="1"/>
  <c r="K73" i="63" s="1"/>
  <c r="L73" i="63" s="1"/>
  <c r="M73" i="63" s="1"/>
  <c r="N73" i="63" s="1"/>
  <c r="O73" i="63" s="1"/>
  <c r="P73" i="63" s="1"/>
  <c r="Q73" i="63" s="1"/>
  <c r="R73" i="63" s="1"/>
  <c r="S73" i="63" s="1"/>
  <c r="T73" i="63" s="1"/>
  <c r="U73" i="63" s="1"/>
  <c r="V73" i="63" s="1"/>
  <c r="W73" i="63" s="1"/>
  <c r="X73" i="63" s="1"/>
  <c r="E76" i="63"/>
  <c r="F76" i="63"/>
  <c r="G76" i="63"/>
  <c r="H76" i="63"/>
  <c r="I76" i="63"/>
  <c r="J76" i="63"/>
  <c r="K76" i="63"/>
  <c r="L76" i="63"/>
  <c r="M76" i="63"/>
  <c r="N76" i="63"/>
  <c r="O76" i="63"/>
  <c r="P76" i="63"/>
  <c r="Q76" i="63"/>
  <c r="R76" i="63"/>
  <c r="S76" i="63"/>
  <c r="T76" i="63"/>
  <c r="U76" i="63"/>
  <c r="V76" i="63"/>
  <c r="W76" i="63"/>
  <c r="X76" i="63"/>
  <c r="E78" i="63"/>
  <c r="E77" i="63" s="1"/>
  <c r="F78" i="63"/>
  <c r="F77" i="63" s="1"/>
  <c r="G78" i="63"/>
  <c r="G77" i="63" s="1"/>
  <c r="H78" i="63"/>
  <c r="H77" i="63" s="1"/>
  <c r="I78" i="63"/>
  <c r="I77" i="63" s="1"/>
  <c r="J78" i="63"/>
  <c r="J77" i="63" s="1"/>
  <c r="K78" i="63"/>
  <c r="K77" i="63" s="1"/>
  <c r="L78" i="63"/>
  <c r="L77" i="63" s="1"/>
  <c r="M78" i="63"/>
  <c r="M77" i="63" s="1"/>
  <c r="N78" i="63"/>
  <c r="N77" i="63" s="1"/>
  <c r="O78" i="63"/>
  <c r="O77" i="63" s="1"/>
  <c r="P78" i="63"/>
  <c r="P77" i="63" s="1"/>
  <c r="Q78" i="63"/>
  <c r="Q77" i="63" s="1"/>
  <c r="R78" i="63"/>
  <c r="R77" i="63" s="1"/>
  <c r="S78" i="63"/>
  <c r="S77" i="63" s="1"/>
  <c r="T78" i="63"/>
  <c r="T77" i="63" s="1"/>
  <c r="U78" i="63"/>
  <c r="U77" i="63" s="1"/>
  <c r="V78" i="63"/>
  <c r="V77" i="63" s="1"/>
  <c r="W78" i="63"/>
  <c r="W77" i="63" s="1"/>
  <c r="X78" i="63"/>
  <c r="X77" i="63" s="1"/>
  <c r="E79" i="63"/>
  <c r="F79" i="63"/>
  <c r="G79" i="63"/>
  <c r="H79" i="63"/>
  <c r="I79" i="63"/>
  <c r="J79" i="63"/>
  <c r="K79" i="63"/>
  <c r="L79" i="63"/>
  <c r="M79" i="63"/>
  <c r="N79" i="63"/>
  <c r="O79" i="63"/>
  <c r="P79" i="63"/>
  <c r="Q79" i="63"/>
  <c r="R79" i="63"/>
  <c r="S79" i="63"/>
  <c r="T79" i="63"/>
  <c r="U79" i="63"/>
  <c r="V79" i="63"/>
  <c r="W79" i="63"/>
  <c r="X79" i="63"/>
  <c r="AA23" i="44"/>
  <c r="AA23" i="62"/>
  <c r="Z36" i="41"/>
  <c r="Z35" i="41"/>
  <c r="Z36" i="59"/>
  <c r="Z35" i="59"/>
  <c r="Z35" i="58"/>
  <c r="Z34" i="58"/>
  <c r="F35" i="36"/>
  <c r="Z29" i="58"/>
  <c r="Z29" i="40"/>
  <c r="Z28" i="62"/>
  <c r="Y28" i="62"/>
  <c r="X28" i="62"/>
  <c r="W28" i="59" s="1"/>
  <c r="W28" i="62"/>
  <c r="V28" i="62"/>
  <c r="U28" i="62"/>
  <c r="T28" i="62"/>
  <c r="S28" i="59" s="1"/>
  <c r="S28" i="62"/>
  <c r="R28" i="62"/>
  <c r="Q28" i="62"/>
  <c r="P28" i="62"/>
  <c r="O28" i="59" s="1"/>
  <c r="O28" i="62"/>
  <c r="N28" i="62"/>
  <c r="M28" i="62"/>
  <c r="L28" i="62"/>
  <c r="K28" i="59" s="1"/>
  <c r="K28" i="62"/>
  <c r="J28" i="62"/>
  <c r="I28" i="62"/>
  <c r="H28" i="62"/>
  <c r="G28" i="59" s="1"/>
  <c r="G28" i="62"/>
  <c r="AA24" i="62"/>
  <c r="AB23" i="62"/>
  <c r="AA22" i="62"/>
  <c r="AA21" i="62"/>
  <c r="AB21" i="62" s="1"/>
  <c r="AA20" i="62"/>
  <c r="AA19" i="62"/>
  <c r="AB19" i="62" s="1"/>
  <c r="AA18" i="62"/>
  <c r="AA17" i="62"/>
  <c r="AB17" i="62" s="1"/>
  <c r="AA16" i="62"/>
  <c r="AA15" i="62"/>
  <c r="AB15" i="62" s="1"/>
  <c r="AA14" i="62"/>
  <c r="AA12" i="62"/>
  <c r="AA11" i="62"/>
  <c r="AB11" i="62" s="1"/>
  <c r="AA10" i="62"/>
  <c r="AA9" i="62"/>
  <c r="AB9" i="62" s="1"/>
  <c r="I8" i="62"/>
  <c r="J8" i="62" s="1"/>
  <c r="K8" i="62" s="1"/>
  <c r="L8" i="62" s="1"/>
  <c r="M8" i="62" s="1"/>
  <c r="N8" i="62" s="1"/>
  <c r="O8" i="62" s="1"/>
  <c r="P8" i="62" s="1"/>
  <c r="Q8" i="62" s="1"/>
  <c r="R8" i="62" s="1"/>
  <c r="S8" i="62" s="1"/>
  <c r="T8" i="62" s="1"/>
  <c r="U8" i="62" s="1"/>
  <c r="V8" i="62" s="1"/>
  <c r="W8" i="62" s="1"/>
  <c r="X8" i="62" s="1"/>
  <c r="Y8" i="62" s="1"/>
  <c r="Z8" i="62" s="1"/>
  <c r="H8" i="62"/>
  <c r="H7" i="62"/>
  <c r="I7" i="62" s="1"/>
  <c r="J7" i="62" s="1"/>
  <c r="K7" i="62" s="1"/>
  <c r="L7" i="62" s="1"/>
  <c r="M7" i="62" s="1"/>
  <c r="N7" i="62" s="1"/>
  <c r="O7" i="62" s="1"/>
  <c r="P7" i="62" s="1"/>
  <c r="Q7" i="62" s="1"/>
  <c r="R7" i="62" s="1"/>
  <c r="S7" i="62" s="1"/>
  <c r="T7" i="62" s="1"/>
  <c r="U7" i="62" s="1"/>
  <c r="V7" i="62" s="1"/>
  <c r="W7" i="62" s="1"/>
  <c r="X7" i="62" s="1"/>
  <c r="Y7" i="62" s="1"/>
  <c r="Z7" i="62" s="1"/>
  <c r="Z68" i="61"/>
  <c r="Y68" i="61"/>
  <c r="X68" i="61"/>
  <c r="W68" i="61"/>
  <c r="V68" i="61"/>
  <c r="U68" i="61"/>
  <c r="T68" i="61"/>
  <c r="S68" i="61"/>
  <c r="R68" i="61"/>
  <c r="Q68" i="61"/>
  <c r="P68" i="61"/>
  <c r="O68" i="61"/>
  <c r="N68" i="61"/>
  <c r="M68" i="61"/>
  <c r="L68" i="61"/>
  <c r="K68" i="61"/>
  <c r="J68" i="61"/>
  <c r="I68" i="61"/>
  <c r="H68" i="61"/>
  <c r="G68" i="61"/>
  <c r="AA68" i="61" s="1"/>
  <c r="AA64" i="61"/>
  <c r="F64" i="61"/>
  <c r="AA63" i="61"/>
  <c r="F63" i="61"/>
  <c r="AA62" i="61"/>
  <c r="F62" i="61"/>
  <c r="AA61" i="61"/>
  <c r="F61" i="61"/>
  <c r="AA60" i="61"/>
  <c r="F60" i="61"/>
  <c r="AA59" i="61"/>
  <c r="F59" i="61"/>
  <c r="AA58" i="61"/>
  <c r="F58" i="61"/>
  <c r="AA57" i="61"/>
  <c r="F57" i="61"/>
  <c r="AA56" i="61"/>
  <c r="F56" i="61"/>
  <c r="AA55" i="61"/>
  <c r="F55" i="61"/>
  <c r="AA54" i="61"/>
  <c r="F54" i="61"/>
  <c r="AA53" i="61"/>
  <c r="F53" i="61"/>
  <c r="AA52" i="61"/>
  <c r="F52" i="61"/>
  <c r="AA51" i="61"/>
  <c r="F51" i="61"/>
  <c r="AA50" i="61"/>
  <c r="F50" i="61"/>
  <c r="AA49" i="61"/>
  <c r="F49" i="61"/>
  <c r="AA48" i="61"/>
  <c r="F48" i="61"/>
  <c r="AA47" i="61"/>
  <c r="F47" i="61"/>
  <c r="AA46" i="61"/>
  <c r="F46" i="61"/>
  <c r="AA45" i="61"/>
  <c r="F45" i="61"/>
  <c r="AA44" i="61"/>
  <c r="F44" i="61"/>
  <c r="AA43" i="61"/>
  <c r="F43" i="61"/>
  <c r="AA42" i="61"/>
  <c r="F42" i="61"/>
  <c r="AA41" i="61"/>
  <c r="F41" i="61"/>
  <c r="AA40" i="61"/>
  <c r="F40" i="61"/>
  <c r="AA39" i="61"/>
  <c r="F39" i="61"/>
  <c r="AA38" i="61"/>
  <c r="F38" i="61"/>
  <c r="AA37" i="61"/>
  <c r="F37" i="61"/>
  <c r="AA36" i="61"/>
  <c r="F36" i="61"/>
  <c r="AA35" i="61"/>
  <c r="F35" i="61"/>
  <c r="AA34" i="61"/>
  <c r="F34" i="61"/>
  <c r="AA33" i="61"/>
  <c r="F33" i="61"/>
  <c r="AA32" i="61"/>
  <c r="F32" i="61"/>
  <c r="AA31" i="61"/>
  <c r="F31" i="61"/>
  <c r="AA30" i="61"/>
  <c r="F30" i="61"/>
  <c r="AA29" i="61"/>
  <c r="F29" i="61"/>
  <c r="AA28" i="61"/>
  <c r="F28" i="61"/>
  <c r="AA27" i="61"/>
  <c r="F27" i="61"/>
  <c r="AA26" i="61"/>
  <c r="F26" i="61"/>
  <c r="AA25" i="61"/>
  <c r="F25" i="61"/>
  <c r="AA24" i="61"/>
  <c r="F24" i="61"/>
  <c r="AA23" i="61"/>
  <c r="F23" i="61"/>
  <c r="AA22" i="61"/>
  <c r="F22" i="61"/>
  <c r="AA21" i="61"/>
  <c r="F21" i="61"/>
  <c r="AA20" i="61"/>
  <c r="F20" i="61"/>
  <c r="AA19" i="61"/>
  <c r="F19" i="61"/>
  <c r="AA18" i="61"/>
  <c r="F18" i="61"/>
  <c r="AA17" i="61"/>
  <c r="F17" i="61"/>
  <c r="AA16" i="61"/>
  <c r="F16" i="61"/>
  <c r="AA15" i="61"/>
  <c r="F15" i="61"/>
  <c r="AA14" i="61"/>
  <c r="F14" i="61"/>
  <c r="AA13" i="61"/>
  <c r="F13" i="61"/>
  <c r="AA12" i="61"/>
  <c r="F12" i="61"/>
  <c r="AA11" i="61"/>
  <c r="F11" i="61"/>
  <c r="AA10" i="61"/>
  <c r="F10" i="61"/>
  <c r="AA9" i="61"/>
  <c r="F9" i="61"/>
  <c r="AA8" i="61"/>
  <c r="J7" i="61"/>
  <c r="K7" i="61" s="1"/>
  <c r="L7" i="61" s="1"/>
  <c r="M7" i="61" s="1"/>
  <c r="N7" i="61" s="1"/>
  <c r="O7" i="61" s="1"/>
  <c r="P7" i="61" s="1"/>
  <c r="Q7" i="61" s="1"/>
  <c r="R7" i="61" s="1"/>
  <c r="S7" i="61" s="1"/>
  <c r="T7" i="61" s="1"/>
  <c r="U7" i="61" s="1"/>
  <c r="V7" i="61" s="1"/>
  <c r="W7" i="61" s="1"/>
  <c r="X7" i="61" s="1"/>
  <c r="Y7" i="61" s="1"/>
  <c r="Z7" i="61" s="1"/>
  <c r="I7" i="61"/>
  <c r="H7" i="61"/>
  <c r="I6" i="61"/>
  <c r="J6" i="61" s="1"/>
  <c r="K6" i="61" s="1"/>
  <c r="L6" i="61" s="1"/>
  <c r="M6" i="61" s="1"/>
  <c r="N6" i="61" s="1"/>
  <c r="O6" i="61" s="1"/>
  <c r="P6" i="61" s="1"/>
  <c r="Q6" i="61" s="1"/>
  <c r="R6" i="61" s="1"/>
  <c r="S6" i="61" s="1"/>
  <c r="T6" i="61" s="1"/>
  <c r="U6" i="61" s="1"/>
  <c r="V6" i="61" s="1"/>
  <c r="W6" i="61" s="1"/>
  <c r="X6" i="61" s="1"/>
  <c r="Y6" i="61" s="1"/>
  <c r="Z6" i="61" s="1"/>
  <c r="H6" i="61"/>
  <c r="Z79" i="60"/>
  <c r="Y26" i="59" s="1"/>
  <c r="Y79" i="60"/>
  <c r="X79" i="60"/>
  <c r="W26" i="59" s="1"/>
  <c r="W79" i="60"/>
  <c r="V26" i="59" s="1"/>
  <c r="V79" i="60"/>
  <c r="U26" i="59" s="1"/>
  <c r="U79" i="60"/>
  <c r="T79" i="60"/>
  <c r="S26" i="59" s="1"/>
  <c r="S79" i="60"/>
  <c r="R26" i="59" s="1"/>
  <c r="R79" i="60"/>
  <c r="Q26" i="59" s="1"/>
  <c r="Q79" i="60"/>
  <c r="P79" i="60"/>
  <c r="O26" i="59" s="1"/>
  <c r="O79" i="60"/>
  <c r="N79" i="60"/>
  <c r="M26" i="59" s="1"/>
  <c r="M79" i="60"/>
  <c r="L79" i="60"/>
  <c r="K26" i="59" s="1"/>
  <c r="K79" i="60"/>
  <c r="J26" i="59" s="1"/>
  <c r="J79" i="60"/>
  <c r="I26" i="59" s="1"/>
  <c r="I79" i="60"/>
  <c r="H79" i="60"/>
  <c r="G26" i="59" s="1"/>
  <c r="G79" i="60"/>
  <c r="F26" i="59" s="1"/>
  <c r="AA75" i="60"/>
  <c r="F75" i="60"/>
  <c r="AA74" i="60"/>
  <c r="F74" i="60"/>
  <c r="AA73" i="60"/>
  <c r="F73" i="60"/>
  <c r="AA72" i="60"/>
  <c r="F72" i="60"/>
  <c r="AA71" i="60"/>
  <c r="F71" i="60"/>
  <c r="AA70" i="60"/>
  <c r="F70" i="60"/>
  <c r="AA69" i="60"/>
  <c r="F69" i="60"/>
  <c r="AA68" i="60"/>
  <c r="F68" i="60"/>
  <c r="AA67" i="60"/>
  <c r="F67" i="60"/>
  <c r="AA66" i="60"/>
  <c r="F66" i="60"/>
  <c r="AA65" i="60"/>
  <c r="F65" i="60"/>
  <c r="AA64" i="60"/>
  <c r="F64" i="60"/>
  <c r="AA63" i="60"/>
  <c r="F63" i="60"/>
  <c r="AA62" i="60"/>
  <c r="F62" i="60"/>
  <c r="AA61" i="60"/>
  <c r="F61" i="60"/>
  <c r="AA60" i="60"/>
  <c r="F60" i="60"/>
  <c r="AA59" i="60"/>
  <c r="F59" i="60"/>
  <c r="AA58" i="60"/>
  <c r="F58" i="60"/>
  <c r="AA57" i="60"/>
  <c r="F57" i="60"/>
  <c r="AA56" i="60"/>
  <c r="F56" i="60"/>
  <c r="AA55" i="60"/>
  <c r="F55" i="60"/>
  <c r="AA54" i="60"/>
  <c r="F54" i="60"/>
  <c r="AA53" i="60"/>
  <c r="F53" i="60"/>
  <c r="AA52" i="60"/>
  <c r="F52" i="60"/>
  <c r="AA51" i="60"/>
  <c r="F51" i="60"/>
  <c r="AA50" i="60"/>
  <c r="F50" i="60"/>
  <c r="AA49" i="60"/>
  <c r="F49" i="60"/>
  <c r="AA48" i="60"/>
  <c r="F48" i="60"/>
  <c r="AA47" i="60"/>
  <c r="F47" i="60"/>
  <c r="AA46" i="60"/>
  <c r="F46" i="60"/>
  <c r="AA45" i="60"/>
  <c r="F45" i="60"/>
  <c r="AA44" i="60"/>
  <c r="F44" i="60"/>
  <c r="AA43" i="60"/>
  <c r="F43" i="60"/>
  <c r="AA42" i="60"/>
  <c r="F42" i="60"/>
  <c r="AA41" i="60"/>
  <c r="F41" i="60"/>
  <c r="AA40" i="60"/>
  <c r="F40" i="60"/>
  <c r="AA39" i="60"/>
  <c r="F39" i="60"/>
  <c r="AA38" i="60"/>
  <c r="F38" i="60"/>
  <c r="AA37" i="60"/>
  <c r="F37" i="60"/>
  <c r="AA36" i="60"/>
  <c r="F36" i="60"/>
  <c r="AA35" i="60"/>
  <c r="F35" i="60"/>
  <c r="AA34" i="60"/>
  <c r="F34" i="60"/>
  <c r="AA33" i="60"/>
  <c r="F33" i="60"/>
  <c r="AA32" i="60"/>
  <c r="F32" i="60"/>
  <c r="AA31" i="60"/>
  <c r="F31" i="60"/>
  <c r="AA30" i="60"/>
  <c r="F30" i="60"/>
  <c r="AA29" i="60"/>
  <c r="F29" i="60"/>
  <c r="AA28" i="60"/>
  <c r="F28" i="60"/>
  <c r="AA27" i="60"/>
  <c r="F27" i="60"/>
  <c r="AA26" i="60"/>
  <c r="F26" i="60"/>
  <c r="AA25" i="60"/>
  <c r="F25" i="60"/>
  <c r="AA24" i="60"/>
  <c r="F24" i="60"/>
  <c r="AA23" i="60"/>
  <c r="F23" i="60"/>
  <c r="AA22" i="60"/>
  <c r="F22" i="60"/>
  <c r="AA21" i="60"/>
  <c r="F21" i="60"/>
  <c r="AA20" i="60"/>
  <c r="F20" i="60"/>
  <c r="AA19" i="60"/>
  <c r="F19" i="60"/>
  <c r="AA18" i="60"/>
  <c r="F18" i="60"/>
  <c r="AA17" i="60"/>
  <c r="F17" i="60"/>
  <c r="AA16" i="60"/>
  <c r="F16" i="60"/>
  <c r="AA15" i="60"/>
  <c r="F15" i="60"/>
  <c r="AA14" i="60"/>
  <c r="F14" i="60"/>
  <c r="AA13" i="60"/>
  <c r="F13" i="60"/>
  <c r="AA12" i="60"/>
  <c r="F12" i="60"/>
  <c r="AA11" i="60"/>
  <c r="F11" i="60"/>
  <c r="AA10" i="60"/>
  <c r="F10" i="60"/>
  <c r="AA9" i="60"/>
  <c r="F9" i="60"/>
  <c r="AA8" i="60"/>
  <c r="H7" i="60"/>
  <c r="I7" i="60" s="1"/>
  <c r="J7" i="60" s="1"/>
  <c r="K7" i="60" s="1"/>
  <c r="L7" i="60" s="1"/>
  <c r="M7" i="60" s="1"/>
  <c r="N7" i="60" s="1"/>
  <c r="O7" i="60" s="1"/>
  <c r="P7" i="60" s="1"/>
  <c r="Q7" i="60" s="1"/>
  <c r="R7" i="60" s="1"/>
  <c r="S7" i="60" s="1"/>
  <c r="T7" i="60" s="1"/>
  <c r="U7" i="60" s="1"/>
  <c r="V7" i="60" s="1"/>
  <c r="W7" i="60" s="1"/>
  <c r="X7" i="60" s="1"/>
  <c r="Y7" i="60" s="1"/>
  <c r="Z7" i="60" s="1"/>
  <c r="H6" i="60"/>
  <c r="I6" i="60" s="1"/>
  <c r="J6" i="60" s="1"/>
  <c r="K6" i="60" s="1"/>
  <c r="L6" i="60" s="1"/>
  <c r="M6" i="60" s="1"/>
  <c r="N6" i="60" s="1"/>
  <c r="O6" i="60" s="1"/>
  <c r="P6" i="60" s="1"/>
  <c r="Q6" i="60" s="1"/>
  <c r="R6" i="60" s="1"/>
  <c r="S6" i="60" s="1"/>
  <c r="T6" i="60" s="1"/>
  <c r="U6" i="60" s="1"/>
  <c r="V6" i="60" s="1"/>
  <c r="W6" i="60" s="1"/>
  <c r="X6" i="60" s="1"/>
  <c r="Y6" i="60" s="1"/>
  <c r="Z6" i="60" s="1"/>
  <c r="D41" i="59"/>
  <c r="Y28" i="59"/>
  <c r="X28" i="59"/>
  <c r="V28" i="59"/>
  <c r="U28" i="59"/>
  <c r="T28" i="59"/>
  <c r="R28" i="59"/>
  <c r="Q28" i="59"/>
  <c r="P28" i="59"/>
  <c r="N28" i="59"/>
  <c r="M28" i="59"/>
  <c r="L28" i="59"/>
  <c r="J28" i="59"/>
  <c r="I28" i="59"/>
  <c r="H28" i="59"/>
  <c r="F28" i="59"/>
  <c r="Z27" i="59"/>
  <c r="Y27" i="59"/>
  <c r="X27" i="59"/>
  <c r="W27" i="59"/>
  <c r="V27" i="59"/>
  <c r="U27" i="59"/>
  <c r="T27" i="59"/>
  <c r="S27" i="59"/>
  <c r="R27" i="59"/>
  <c r="Q27" i="59"/>
  <c r="P27" i="59"/>
  <c r="O27" i="59"/>
  <c r="N27" i="59"/>
  <c r="M27" i="59"/>
  <c r="L27" i="59"/>
  <c r="K27" i="59"/>
  <c r="J27" i="59"/>
  <c r="I27" i="59"/>
  <c r="H27" i="59"/>
  <c r="G27" i="59"/>
  <c r="F27" i="59"/>
  <c r="X26" i="59"/>
  <c r="T26" i="59"/>
  <c r="P26" i="59"/>
  <c r="N26" i="59"/>
  <c r="L26" i="59"/>
  <c r="L29" i="59" s="1"/>
  <c r="L35" i="59" s="1"/>
  <c r="L36" i="59" s="1"/>
  <c r="H26" i="59"/>
  <c r="H25" i="59"/>
  <c r="I25" i="59" s="1"/>
  <c r="J25" i="59" s="1"/>
  <c r="K25" i="59" s="1"/>
  <c r="L25" i="59" s="1"/>
  <c r="M25" i="59" s="1"/>
  <c r="N25" i="59" s="1"/>
  <c r="O25" i="59" s="1"/>
  <c r="P25" i="59" s="1"/>
  <c r="Q25" i="59" s="1"/>
  <c r="R25" i="59" s="1"/>
  <c r="S25" i="59" s="1"/>
  <c r="T25" i="59" s="1"/>
  <c r="U25" i="59" s="1"/>
  <c r="V25" i="59" s="1"/>
  <c r="W25" i="59" s="1"/>
  <c r="X25" i="59" s="1"/>
  <c r="Y25" i="59" s="1"/>
  <c r="G25" i="59"/>
  <c r="G24" i="59"/>
  <c r="H24" i="59" s="1"/>
  <c r="I24" i="59" s="1"/>
  <c r="J24" i="59" s="1"/>
  <c r="K24" i="59" s="1"/>
  <c r="L24" i="59" s="1"/>
  <c r="M24" i="59" s="1"/>
  <c r="N24" i="59" s="1"/>
  <c r="O24" i="59" s="1"/>
  <c r="P24" i="59" s="1"/>
  <c r="Q24" i="59" s="1"/>
  <c r="R24" i="59" s="1"/>
  <c r="S24" i="59" s="1"/>
  <c r="T24" i="59" s="1"/>
  <c r="U24" i="59" s="1"/>
  <c r="V24" i="59" s="1"/>
  <c r="W24" i="59" s="1"/>
  <c r="X24" i="59" s="1"/>
  <c r="Y24" i="59" s="1"/>
  <c r="W20" i="59"/>
  <c r="R20" i="59"/>
  <c r="M20" i="59"/>
  <c r="H20" i="59"/>
  <c r="Z20" i="59" s="1"/>
  <c r="F20" i="59"/>
  <c r="Z19" i="59"/>
  <c r="I18" i="59"/>
  <c r="J18" i="59" s="1"/>
  <c r="K18" i="59" s="1"/>
  <c r="L18" i="59" s="1"/>
  <c r="M18" i="59" s="1"/>
  <c r="N18" i="59" s="1"/>
  <c r="O18" i="59" s="1"/>
  <c r="P18" i="59" s="1"/>
  <c r="Q18" i="59" s="1"/>
  <c r="R18" i="59" s="1"/>
  <c r="S18" i="59" s="1"/>
  <c r="T18" i="59" s="1"/>
  <c r="U18" i="59" s="1"/>
  <c r="V18" i="59" s="1"/>
  <c r="W18" i="59" s="1"/>
  <c r="X18" i="59" s="1"/>
  <c r="Y18" i="59" s="1"/>
  <c r="H18" i="59"/>
  <c r="G18" i="59"/>
  <c r="L17" i="59"/>
  <c r="M17" i="59" s="1"/>
  <c r="N17" i="59" s="1"/>
  <c r="O17" i="59" s="1"/>
  <c r="P17" i="59" s="1"/>
  <c r="Q17" i="59" s="1"/>
  <c r="R17" i="59" s="1"/>
  <c r="S17" i="59" s="1"/>
  <c r="T17" i="59" s="1"/>
  <c r="U17" i="59" s="1"/>
  <c r="V17" i="59" s="1"/>
  <c r="W17" i="59" s="1"/>
  <c r="X17" i="59" s="1"/>
  <c r="Y17" i="59" s="1"/>
  <c r="H17" i="59"/>
  <c r="I17" i="59" s="1"/>
  <c r="J17" i="59" s="1"/>
  <c r="K17" i="59" s="1"/>
  <c r="G17" i="59"/>
  <c r="Z11" i="59"/>
  <c r="H10" i="59"/>
  <c r="I10" i="59" s="1"/>
  <c r="J10" i="59" s="1"/>
  <c r="K10" i="59" s="1"/>
  <c r="L10" i="59" s="1"/>
  <c r="M10" i="59" s="1"/>
  <c r="N10" i="59" s="1"/>
  <c r="O10" i="59" s="1"/>
  <c r="P10" i="59" s="1"/>
  <c r="Q10" i="59" s="1"/>
  <c r="R10" i="59" s="1"/>
  <c r="S10" i="59" s="1"/>
  <c r="T10" i="59" s="1"/>
  <c r="U10" i="59" s="1"/>
  <c r="V10" i="59" s="1"/>
  <c r="W10" i="59" s="1"/>
  <c r="X10" i="59" s="1"/>
  <c r="Y10" i="59" s="1"/>
  <c r="G10" i="59"/>
  <c r="G9" i="59"/>
  <c r="H9" i="59" s="1"/>
  <c r="I9" i="59" s="1"/>
  <c r="J9" i="59" s="1"/>
  <c r="K9" i="59" s="1"/>
  <c r="L9" i="59" s="1"/>
  <c r="M9" i="59" s="1"/>
  <c r="N9" i="59" s="1"/>
  <c r="O9" i="59" s="1"/>
  <c r="P9" i="59" s="1"/>
  <c r="Q9" i="59" s="1"/>
  <c r="R9" i="59" s="1"/>
  <c r="S9" i="59" s="1"/>
  <c r="T9" i="59" s="1"/>
  <c r="U9" i="59" s="1"/>
  <c r="V9" i="59" s="1"/>
  <c r="W9" i="59" s="1"/>
  <c r="X9" i="59" s="1"/>
  <c r="Y9" i="59" s="1"/>
  <c r="D40" i="58"/>
  <c r="R34" i="58"/>
  <c r="R35" i="58" s="1"/>
  <c r="Y29" i="58"/>
  <c r="Y34" i="58" s="1"/>
  <c r="Y35" i="58" s="1"/>
  <c r="X29" i="58"/>
  <c r="X34" i="58" s="1"/>
  <c r="X35" i="58" s="1"/>
  <c r="W29" i="58"/>
  <c r="W34" i="58" s="1"/>
  <c r="W35" i="58" s="1"/>
  <c r="V29" i="58"/>
  <c r="V34" i="58" s="1"/>
  <c r="V35" i="58" s="1"/>
  <c r="U29" i="58"/>
  <c r="U34" i="58" s="1"/>
  <c r="U35" i="58" s="1"/>
  <c r="T29" i="58"/>
  <c r="T34" i="58" s="1"/>
  <c r="T35" i="58" s="1"/>
  <c r="S29" i="58"/>
  <c r="S34" i="58" s="1"/>
  <c r="S35" i="58" s="1"/>
  <c r="R29" i="58"/>
  <c r="Q29" i="58"/>
  <c r="Q34" i="58" s="1"/>
  <c r="Q35" i="58" s="1"/>
  <c r="P29" i="58"/>
  <c r="P34" i="58" s="1"/>
  <c r="P35" i="58" s="1"/>
  <c r="O29" i="58"/>
  <c r="O34" i="58" s="1"/>
  <c r="O35" i="58" s="1"/>
  <c r="N29" i="58"/>
  <c r="M29" i="58"/>
  <c r="M34" i="58" s="1"/>
  <c r="M35" i="58" s="1"/>
  <c r="L29" i="58"/>
  <c r="L34" i="58" s="1"/>
  <c r="L35" i="58" s="1"/>
  <c r="K29" i="58"/>
  <c r="K34" i="58" s="1"/>
  <c r="K35" i="58" s="1"/>
  <c r="J29" i="58"/>
  <c r="J34" i="58" s="1"/>
  <c r="J35" i="58" s="1"/>
  <c r="I29" i="58"/>
  <c r="I34" i="58" s="1"/>
  <c r="I35" i="58" s="1"/>
  <c r="H29" i="58"/>
  <c r="H34" i="58" s="1"/>
  <c r="H35" i="58" s="1"/>
  <c r="G29" i="58"/>
  <c r="G34" i="58" s="1"/>
  <c r="G35" i="58" s="1"/>
  <c r="F29" i="58"/>
  <c r="Z28" i="58"/>
  <c r="Z27" i="58"/>
  <c r="Z26" i="58"/>
  <c r="G25" i="58"/>
  <c r="H25" i="58" s="1"/>
  <c r="I25" i="58" s="1"/>
  <c r="J25" i="58" s="1"/>
  <c r="K25" i="58" s="1"/>
  <c r="L25" i="58" s="1"/>
  <c r="M25" i="58" s="1"/>
  <c r="N25" i="58" s="1"/>
  <c r="O25" i="58" s="1"/>
  <c r="P25" i="58" s="1"/>
  <c r="Q25" i="58" s="1"/>
  <c r="R25" i="58" s="1"/>
  <c r="S25" i="58" s="1"/>
  <c r="T25" i="58" s="1"/>
  <c r="U25" i="58" s="1"/>
  <c r="V25" i="58" s="1"/>
  <c r="W25" i="58" s="1"/>
  <c r="X25" i="58" s="1"/>
  <c r="Y25" i="58" s="1"/>
  <c r="I24" i="58"/>
  <c r="J24" i="58" s="1"/>
  <c r="K24" i="58" s="1"/>
  <c r="L24" i="58" s="1"/>
  <c r="M24" i="58" s="1"/>
  <c r="N24" i="58" s="1"/>
  <c r="O24" i="58" s="1"/>
  <c r="P24" i="58" s="1"/>
  <c r="Q24" i="58" s="1"/>
  <c r="R24" i="58" s="1"/>
  <c r="S24" i="58" s="1"/>
  <c r="T24" i="58" s="1"/>
  <c r="U24" i="58" s="1"/>
  <c r="V24" i="58" s="1"/>
  <c r="W24" i="58" s="1"/>
  <c r="X24" i="58" s="1"/>
  <c r="Y24" i="58" s="1"/>
  <c r="H24" i="58"/>
  <c r="G24" i="58"/>
  <c r="Z19" i="58"/>
  <c r="I18" i="58"/>
  <c r="J18" i="58" s="1"/>
  <c r="K18" i="58" s="1"/>
  <c r="L18" i="58" s="1"/>
  <c r="M18" i="58" s="1"/>
  <c r="N18" i="58" s="1"/>
  <c r="O18" i="58" s="1"/>
  <c r="P18" i="58" s="1"/>
  <c r="Q18" i="58" s="1"/>
  <c r="R18" i="58" s="1"/>
  <c r="S18" i="58" s="1"/>
  <c r="T18" i="58" s="1"/>
  <c r="U18" i="58" s="1"/>
  <c r="V18" i="58" s="1"/>
  <c r="W18" i="58" s="1"/>
  <c r="X18" i="58" s="1"/>
  <c r="Y18" i="58" s="1"/>
  <c r="H18" i="58"/>
  <c r="G18" i="58"/>
  <c r="H17" i="58"/>
  <c r="I17" i="58" s="1"/>
  <c r="J17" i="58" s="1"/>
  <c r="K17" i="58" s="1"/>
  <c r="L17" i="58" s="1"/>
  <c r="M17" i="58" s="1"/>
  <c r="N17" i="58" s="1"/>
  <c r="O17" i="58" s="1"/>
  <c r="P17" i="58" s="1"/>
  <c r="Q17" i="58" s="1"/>
  <c r="R17" i="58" s="1"/>
  <c r="S17" i="58" s="1"/>
  <c r="T17" i="58" s="1"/>
  <c r="U17" i="58" s="1"/>
  <c r="V17" i="58" s="1"/>
  <c r="W17" i="58" s="1"/>
  <c r="X17" i="58" s="1"/>
  <c r="Y17" i="58" s="1"/>
  <c r="G17" i="58"/>
  <c r="Z11" i="58"/>
  <c r="H10" i="58"/>
  <c r="I10" i="58" s="1"/>
  <c r="J10" i="58" s="1"/>
  <c r="K10" i="58" s="1"/>
  <c r="L10" i="58" s="1"/>
  <c r="M10" i="58" s="1"/>
  <c r="N10" i="58" s="1"/>
  <c r="O10" i="58" s="1"/>
  <c r="P10" i="58" s="1"/>
  <c r="Q10" i="58" s="1"/>
  <c r="R10" i="58" s="1"/>
  <c r="S10" i="58" s="1"/>
  <c r="T10" i="58" s="1"/>
  <c r="U10" i="58" s="1"/>
  <c r="V10" i="58" s="1"/>
  <c r="W10" i="58" s="1"/>
  <c r="X10" i="58" s="1"/>
  <c r="Y10" i="58" s="1"/>
  <c r="G10" i="58"/>
  <c r="G9" i="58"/>
  <c r="H9" i="58" s="1"/>
  <c r="I9" i="58" s="1"/>
  <c r="J9" i="58" s="1"/>
  <c r="K9" i="58" s="1"/>
  <c r="L9" i="58" s="1"/>
  <c r="M9" i="58" s="1"/>
  <c r="N9" i="58" s="1"/>
  <c r="O9" i="58" s="1"/>
  <c r="P9" i="58" s="1"/>
  <c r="Q9" i="58" s="1"/>
  <c r="R9" i="58" s="1"/>
  <c r="S9" i="58" s="1"/>
  <c r="T9" i="58" s="1"/>
  <c r="U9" i="58" s="1"/>
  <c r="V9" i="58" s="1"/>
  <c r="W9" i="58" s="1"/>
  <c r="X9" i="58" s="1"/>
  <c r="Y9" i="58" s="1"/>
  <c r="C30" i="57"/>
  <c r="U23" i="57"/>
  <c r="U26" i="57" s="1"/>
  <c r="Q23" i="57"/>
  <c r="Q26" i="57" s="1"/>
  <c r="M23" i="57"/>
  <c r="M26" i="57" s="1"/>
  <c r="I23" i="57"/>
  <c r="I26" i="57" s="1"/>
  <c r="E23" i="57"/>
  <c r="V22" i="57"/>
  <c r="R22" i="57"/>
  <c r="N22" i="57"/>
  <c r="J22" i="57"/>
  <c r="F22" i="57"/>
  <c r="X21" i="57"/>
  <c r="X23" i="57" s="1"/>
  <c r="X26" i="57" s="1"/>
  <c r="W21" i="57"/>
  <c r="W23" i="57" s="1"/>
  <c r="V21" i="57"/>
  <c r="V23" i="57" s="1"/>
  <c r="V26" i="57" s="1"/>
  <c r="U21" i="57"/>
  <c r="U22" i="57" s="1"/>
  <c r="T21" i="57"/>
  <c r="T23" i="57" s="1"/>
  <c r="T26" i="57" s="1"/>
  <c r="S21" i="57"/>
  <c r="S23" i="57" s="1"/>
  <c r="R21" i="57"/>
  <c r="R23" i="57" s="1"/>
  <c r="R26" i="57" s="1"/>
  <c r="Q21" i="57"/>
  <c r="Q22" i="57" s="1"/>
  <c r="P21" i="57"/>
  <c r="P23" i="57" s="1"/>
  <c r="P26" i="57" s="1"/>
  <c r="O21" i="57"/>
  <c r="O23" i="57" s="1"/>
  <c r="N21" i="57"/>
  <c r="N23" i="57" s="1"/>
  <c r="N26" i="57" s="1"/>
  <c r="M21" i="57"/>
  <c r="M22" i="57" s="1"/>
  <c r="L21" i="57"/>
  <c r="L23" i="57" s="1"/>
  <c r="L26" i="57" s="1"/>
  <c r="K21" i="57"/>
  <c r="K23" i="57" s="1"/>
  <c r="J21" i="57"/>
  <c r="J23" i="57" s="1"/>
  <c r="J26" i="57" s="1"/>
  <c r="I21" i="57"/>
  <c r="I22" i="57" s="1"/>
  <c r="H21" i="57"/>
  <c r="H23" i="57" s="1"/>
  <c r="H26" i="57" s="1"/>
  <c r="G21" i="57"/>
  <c r="G23" i="57" s="1"/>
  <c r="F21" i="57"/>
  <c r="F23" i="57" s="1"/>
  <c r="F26" i="57" s="1"/>
  <c r="E21" i="57"/>
  <c r="E22" i="57" s="1"/>
  <c r="G19" i="57"/>
  <c r="H19" i="57" s="1"/>
  <c r="I19" i="57" s="1"/>
  <c r="J19" i="57" s="1"/>
  <c r="K19" i="57" s="1"/>
  <c r="L19" i="57" s="1"/>
  <c r="M19" i="57" s="1"/>
  <c r="N19" i="57" s="1"/>
  <c r="O19" i="57" s="1"/>
  <c r="P19" i="57" s="1"/>
  <c r="Q19" i="57" s="1"/>
  <c r="R19" i="57" s="1"/>
  <c r="S19" i="57" s="1"/>
  <c r="T19" i="57" s="1"/>
  <c r="U19" i="57" s="1"/>
  <c r="V19" i="57" s="1"/>
  <c r="W19" i="57" s="1"/>
  <c r="X19" i="57" s="1"/>
  <c r="F19" i="57"/>
  <c r="F18" i="57"/>
  <c r="G18" i="57" s="1"/>
  <c r="H18" i="57" s="1"/>
  <c r="I18" i="57" s="1"/>
  <c r="J18" i="57" s="1"/>
  <c r="K18" i="57" s="1"/>
  <c r="L18" i="57" s="1"/>
  <c r="M18" i="57" s="1"/>
  <c r="N18" i="57" s="1"/>
  <c r="O18" i="57" s="1"/>
  <c r="P18" i="57" s="1"/>
  <c r="Q18" i="57" s="1"/>
  <c r="R18" i="57" s="1"/>
  <c r="S18" i="57" s="1"/>
  <c r="T18" i="57" s="1"/>
  <c r="U18" i="57" s="1"/>
  <c r="V18" i="57" s="1"/>
  <c r="W18" i="57" s="1"/>
  <c r="X18" i="57" s="1"/>
  <c r="V13" i="57"/>
  <c r="U13" i="57"/>
  <c r="R13" i="57"/>
  <c r="Q13" i="57"/>
  <c r="N13" i="57"/>
  <c r="M13" i="57"/>
  <c r="J13" i="57"/>
  <c r="I13" i="57"/>
  <c r="F13" i="57"/>
  <c r="E13" i="57"/>
  <c r="Y13" i="57" s="1"/>
  <c r="X12" i="57"/>
  <c r="X13" i="57" s="1"/>
  <c r="W12" i="57"/>
  <c r="W13" i="57" s="1"/>
  <c r="V12" i="57"/>
  <c r="U12" i="57"/>
  <c r="T12" i="57"/>
  <c r="T13" i="57" s="1"/>
  <c r="S12" i="57"/>
  <c r="S13" i="57" s="1"/>
  <c r="R12" i="57"/>
  <c r="Q12" i="57"/>
  <c r="P12" i="57"/>
  <c r="P13" i="57" s="1"/>
  <c r="O12" i="57"/>
  <c r="O13" i="57" s="1"/>
  <c r="N12" i="57"/>
  <c r="M12" i="57"/>
  <c r="L12" i="57"/>
  <c r="L13" i="57" s="1"/>
  <c r="K12" i="57"/>
  <c r="K13" i="57" s="1"/>
  <c r="J12" i="57"/>
  <c r="I12" i="57"/>
  <c r="H12" i="57"/>
  <c r="H13" i="57" s="1"/>
  <c r="G12" i="57"/>
  <c r="G13" i="57" s="1"/>
  <c r="F12" i="57"/>
  <c r="E12" i="57"/>
  <c r="Y12" i="57" s="1"/>
  <c r="Y11" i="57"/>
  <c r="H9" i="57"/>
  <c r="I9" i="57" s="1"/>
  <c r="J9" i="57" s="1"/>
  <c r="K9" i="57" s="1"/>
  <c r="L9" i="57" s="1"/>
  <c r="M9" i="57" s="1"/>
  <c r="N9" i="57" s="1"/>
  <c r="O9" i="57" s="1"/>
  <c r="P9" i="57" s="1"/>
  <c r="Q9" i="57" s="1"/>
  <c r="R9" i="57" s="1"/>
  <c r="S9" i="57" s="1"/>
  <c r="T9" i="57" s="1"/>
  <c r="U9" i="57" s="1"/>
  <c r="V9" i="57" s="1"/>
  <c r="W9" i="57" s="1"/>
  <c r="X9" i="57" s="1"/>
  <c r="G9" i="57"/>
  <c r="F9" i="57"/>
  <c r="G8" i="57"/>
  <c r="H8" i="57" s="1"/>
  <c r="I8" i="57" s="1"/>
  <c r="J8" i="57" s="1"/>
  <c r="K8" i="57" s="1"/>
  <c r="L8" i="57" s="1"/>
  <c r="M8" i="57" s="1"/>
  <c r="N8" i="57" s="1"/>
  <c r="O8" i="57" s="1"/>
  <c r="P8" i="57" s="1"/>
  <c r="Q8" i="57" s="1"/>
  <c r="R8" i="57" s="1"/>
  <c r="S8" i="57" s="1"/>
  <c r="T8" i="57" s="1"/>
  <c r="U8" i="57" s="1"/>
  <c r="V8" i="57" s="1"/>
  <c r="W8" i="57" s="1"/>
  <c r="X8" i="57" s="1"/>
  <c r="F8" i="57"/>
  <c r="Y15" i="56"/>
  <c r="E20" i="56" s="1"/>
  <c r="F7" i="56"/>
  <c r="G7" i="56" s="1"/>
  <c r="H7" i="56" s="1"/>
  <c r="I7" i="56" s="1"/>
  <c r="J7" i="56" s="1"/>
  <c r="K7" i="56" s="1"/>
  <c r="L7" i="56" s="1"/>
  <c r="M7" i="56" s="1"/>
  <c r="N7" i="56" s="1"/>
  <c r="O7" i="56" s="1"/>
  <c r="P7" i="56" s="1"/>
  <c r="Q7" i="56" s="1"/>
  <c r="R7" i="56" s="1"/>
  <c r="S7" i="56" s="1"/>
  <c r="T7" i="56" s="1"/>
  <c r="U7" i="56" s="1"/>
  <c r="V7" i="56" s="1"/>
  <c r="W7" i="56" s="1"/>
  <c r="X7" i="56" s="1"/>
  <c r="F6" i="56"/>
  <c r="G6" i="56" s="1"/>
  <c r="H6" i="56" s="1"/>
  <c r="I6" i="56" s="1"/>
  <c r="J6" i="56" s="1"/>
  <c r="K6" i="56" s="1"/>
  <c r="L6" i="56" s="1"/>
  <c r="M6" i="56" s="1"/>
  <c r="N6" i="56" s="1"/>
  <c r="O6" i="56" s="1"/>
  <c r="P6" i="56" s="1"/>
  <c r="Q6" i="56" s="1"/>
  <c r="R6" i="56" s="1"/>
  <c r="S6" i="56" s="1"/>
  <c r="T6" i="56" s="1"/>
  <c r="U6" i="56" s="1"/>
  <c r="V6" i="56" s="1"/>
  <c r="W6" i="56" s="1"/>
  <c r="X6" i="56" s="1"/>
  <c r="F37" i="36"/>
  <c r="Y34" i="40"/>
  <c r="Z34" i="40"/>
  <c r="G9" i="38"/>
  <c r="H9" i="38"/>
  <c r="I9" i="38"/>
  <c r="J9" i="38"/>
  <c r="K9" i="38"/>
  <c r="L9" i="38"/>
  <c r="M9" i="38"/>
  <c r="N9" i="38"/>
  <c r="O9" i="38"/>
  <c r="P9" i="38"/>
  <c r="Q9" i="38"/>
  <c r="R9" i="38"/>
  <c r="S9" i="38"/>
  <c r="T9" i="38"/>
  <c r="U9" i="38"/>
  <c r="V9" i="38"/>
  <c r="W9" i="38"/>
  <c r="X9" i="38"/>
  <c r="F9" i="38"/>
  <c r="E9" i="38"/>
  <c r="F55" i="37"/>
  <c r="G55" i="37"/>
  <c r="H55" i="37"/>
  <c r="I55" i="37"/>
  <c r="J55" i="37"/>
  <c r="K55" i="37"/>
  <c r="L55" i="37"/>
  <c r="M55" i="37"/>
  <c r="N55" i="37"/>
  <c r="O55" i="37"/>
  <c r="P55" i="37"/>
  <c r="Q55" i="37"/>
  <c r="R55" i="37"/>
  <c r="S55" i="37"/>
  <c r="T55" i="37"/>
  <c r="U55" i="37"/>
  <c r="V55" i="37"/>
  <c r="W55" i="37"/>
  <c r="X55" i="37"/>
  <c r="F56" i="37"/>
  <c r="G56" i="37"/>
  <c r="H56" i="37"/>
  <c r="I56" i="37"/>
  <c r="J56" i="37"/>
  <c r="K56" i="37"/>
  <c r="L56" i="37"/>
  <c r="M56" i="37"/>
  <c r="N56" i="37"/>
  <c r="O56" i="37"/>
  <c r="P56" i="37"/>
  <c r="Q56" i="37"/>
  <c r="R56" i="37"/>
  <c r="S56" i="37"/>
  <c r="T56" i="37"/>
  <c r="U56" i="37"/>
  <c r="V56" i="37"/>
  <c r="W56" i="37"/>
  <c r="X56" i="37"/>
  <c r="F41" i="65" l="1"/>
  <c r="Y61" i="63"/>
  <c r="V54" i="63"/>
  <c r="N54" i="63"/>
  <c r="V50" i="63"/>
  <c r="V39" i="63"/>
  <c r="O35" i="63"/>
  <c r="W49" i="63"/>
  <c r="W18" i="63"/>
  <c r="W26" i="63" s="1"/>
  <c r="S49" i="63"/>
  <c r="S18" i="63"/>
  <c r="S26" i="63" s="1"/>
  <c r="S35" i="63" s="1"/>
  <c r="O49" i="63"/>
  <c r="O18" i="63"/>
  <c r="O26" i="63" s="1"/>
  <c r="K49" i="63"/>
  <c r="K18" i="63"/>
  <c r="K26" i="63" s="1"/>
  <c r="K35" i="63" s="1"/>
  <c r="Y23" i="63"/>
  <c r="G49" i="63"/>
  <c r="G18" i="63"/>
  <c r="G26" i="63" s="1"/>
  <c r="G35" i="63" s="1"/>
  <c r="U54" i="63"/>
  <c r="Q54" i="63"/>
  <c r="M54" i="63"/>
  <c r="I54" i="63"/>
  <c r="E54" i="63"/>
  <c r="Y48" i="63"/>
  <c r="X47" i="63"/>
  <c r="X36" i="63"/>
  <c r="X37" i="63" s="1"/>
  <c r="T35" i="63"/>
  <c r="P47" i="63"/>
  <c r="P36" i="63"/>
  <c r="P37" i="63" s="1"/>
  <c r="L47" i="63"/>
  <c r="L36" i="63"/>
  <c r="L37" i="63" s="1"/>
  <c r="H35" i="63"/>
  <c r="W35" i="63"/>
  <c r="R36" i="63"/>
  <c r="R37" i="63" s="1"/>
  <c r="Y27" i="63"/>
  <c r="J26" i="63"/>
  <c r="F54" i="63"/>
  <c r="W54" i="63"/>
  <c r="S54" i="63"/>
  <c r="O54" i="63"/>
  <c r="K54" i="63"/>
  <c r="G54" i="63"/>
  <c r="N50" i="63"/>
  <c r="N46" i="63" s="1"/>
  <c r="N65" i="63" s="1"/>
  <c r="N39" i="63"/>
  <c r="V46" i="63"/>
  <c r="J35" i="63"/>
  <c r="F31" i="63"/>
  <c r="F35" i="63" s="1"/>
  <c r="Y32" i="63"/>
  <c r="U26" i="63"/>
  <c r="U35" i="63" s="1"/>
  <c r="Q26" i="63"/>
  <c r="M26" i="63"/>
  <c r="M35" i="63" s="1"/>
  <c r="I26" i="63"/>
  <c r="Y18" i="63"/>
  <c r="E26" i="63"/>
  <c r="Y12" i="63"/>
  <c r="Q35" i="63"/>
  <c r="I35" i="63"/>
  <c r="Y31" i="63"/>
  <c r="E35" i="63"/>
  <c r="X29" i="59"/>
  <c r="X35" i="59" s="1"/>
  <c r="X36" i="59" s="1"/>
  <c r="P29" i="59"/>
  <c r="P35" i="59" s="1"/>
  <c r="P36" i="59" s="1"/>
  <c r="H29" i="59"/>
  <c r="T29" i="59"/>
  <c r="T35" i="59" s="1"/>
  <c r="T36" i="59" s="1"/>
  <c r="AA28" i="62"/>
  <c r="Z28" i="59" s="1"/>
  <c r="G29" i="59"/>
  <c r="K29" i="59"/>
  <c r="K35" i="59" s="1"/>
  <c r="K36" i="59" s="1"/>
  <c r="O29" i="59"/>
  <c r="S29" i="59"/>
  <c r="W29" i="59"/>
  <c r="I29" i="59"/>
  <c r="M29" i="59"/>
  <c r="M35" i="59" s="1"/>
  <c r="M36" i="59" s="1"/>
  <c r="Q29" i="59"/>
  <c r="U29" i="59"/>
  <c r="U35" i="59" s="1"/>
  <c r="U36" i="59" s="1"/>
  <c r="Y29" i="59"/>
  <c r="I35" i="59"/>
  <c r="I36" i="59" s="1"/>
  <c r="Y35" i="59"/>
  <c r="Y36" i="59" s="1"/>
  <c r="G35" i="59"/>
  <c r="G36" i="59" s="1"/>
  <c r="F29" i="59"/>
  <c r="J29" i="59"/>
  <c r="N29" i="59"/>
  <c r="R29" i="59"/>
  <c r="V29" i="59"/>
  <c r="AA79" i="60"/>
  <c r="Z26" i="59" s="1"/>
  <c r="N34" i="58"/>
  <c r="N35" i="58" s="1"/>
  <c r="F34" i="58"/>
  <c r="F35" i="58" s="1"/>
  <c r="W35" i="59"/>
  <c r="W36" i="59" s="1"/>
  <c r="F39" i="58"/>
  <c r="Y23" i="57"/>
  <c r="G26" i="57"/>
  <c r="K26" i="57"/>
  <c r="O26" i="57"/>
  <c r="S26" i="57"/>
  <c r="W26" i="57"/>
  <c r="G22" i="57"/>
  <c r="K22" i="57"/>
  <c r="O22" i="57"/>
  <c r="S22" i="57"/>
  <c r="W22" i="57"/>
  <c r="E26" i="57"/>
  <c r="Y21" i="57"/>
  <c r="H22" i="57"/>
  <c r="L22" i="57"/>
  <c r="P22" i="57"/>
  <c r="T22" i="57"/>
  <c r="X22" i="57"/>
  <c r="E21" i="56"/>
  <c r="X9" i="56"/>
  <c r="T9" i="56"/>
  <c r="P9" i="56"/>
  <c r="L9" i="56"/>
  <c r="H9" i="56"/>
  <c r="W9" i="56"/>
  <c r="S9" i="56"/>
  <c r="O9" i="56"/>
  <c r="K9" i="56"/>
  <c r="G9" i="56"/>
  <c r="Q9" i="56"/>
  <c r="M9" i="56"/>
  <c r="E9" i="56"/>
  <c r="E8" i="56"/>
  <c r="V9" i="56"/>
  <c r="R9" i="56"/>
  <c r="N9" i="56"/>
  <c r="J9" i="56"/>
  <c r="F9" i="56"/>
  <c r="U9" i="56"/>
  <c r="I9" i="56"/>
  <c r="H79" i="42"/>
  <c r="K79" i="42"/>
  <c r="I79" i="42"/>
  <c r="J79" i="42"/>
  <c r="L79" i="42"/>
  <c r="M79" i="42"/>
  <c r="N79" i="42"/>
  <c r="O79" i="42"/>
  <c r="P79" i="42"/>
  <c r="Q79" i="42"/>
  <c r="R79" i="42"/>
  <c r="S79" i="42"/>
  <c r="T79" i="42"/>
  <c r="U79" i="42"/>
  <c r="V79" i="42"/>
  <c r="W79" i="42"/>
  <c r="X79" i="42"/>
  <c r="Y79" i="42"/>
  <c r="Z79" i="42"/>
  <c r="G79" i="42"/>
  <c r="G28" i="44"/>
  <c r="G68" i="43"/>
  <c r="I68" i="43"/>
  <c r="J68" i="43"/>
  <c r="K68" i="43"/>
  <c r="L68" i="43"/>
  <c r="M68" i="43"/>
  <c r="N68" i="43"/>
  <c r="O68" i="43"/>
  <c r="P68" i="43"/>
  <c r="Q68" i="43"/>
  <c r="R68" i="43"/>
  <c r="S68" i="43"/>
  <c r="T68" i="43"/>
  <c r="U68" i="43"/>
  <c r="V68" i="43"/>
  <c r="W68" i="43"/>
  <c r="X68" i="43"/>
  <c r="Y68" i="43"/>
  <c r="Z68" i="43"/>
  <c r="H68" i="43"/>
  <c r="AA8" i="43"/>
  <c r="E20" i="38"/>
  <c r="E48" i="37"/>
  <c r="M47" i="63" l="1"/>
  <c r="M36" i="63"/>
  <c r="M37" i="63" s="1"/>
  <c r="U47" i="63"/>
  <c r="U36" i="63"/>
  <c r="U37" i="63" s="1"/>
  <c r="G36" i="63"/>
  <c r="G37" i="63" s="1"/>
  <c r="G47" i="63"/>
  <c r="P39" i="63"/>
  <c r="P50" i="63"/>
  <c r="P46" i="63" s="1"/>
  <c r="P65" i="63" s="1"/>
  <c r="S36" i="63"/>
  <c r="S37" i="63" s="1"/>
  <c r="S47" i="63"/>
  <c r="R50" i="63"/>
  <c r="R46" i="63" s="1"/>
  <c r="R65" i="63" s="1"/>
  <c r="R39" i="63"/>
  <c r="H47" i="63"/>
  <c r="H36" i="63"/>
  <c r="H37" i="63" s="1"/>
  <c r="Y35" i="63"/>
  <c r="E47" i="63"/>
  <c r="E36" i="63"/>
  <c r="K36" i="63"/>
  <c r="K37" i="63" s="1"/>
  <c r="K47" i="63"/>
  <c r="O36" i="63"/>
  <c r="O37" i="63" s="1"/>
  <c r="O47" i="63"/>
  <c r="I47" i="63"/>
  <c r="I36" i="63"/>
  <c r="I37" i="63" s="1"/>
  <c r="F47" i="63"/>
  <c r="F36" i="63"/>
  <c r="F37" i="63" s="1"/>
  <c r="V65" i="63"/>
  <c r="L39" i="63"/>
  <c r="L50" i="63"/>
  <c r="L46" i="63" s="1"/>
  <c r="L65" i="63" s="1"/>
  <c r="T47" i="63"/>
  <c r="T36" i="63"/>
  <c r="T37" i="63" s="1"/>
  <c r="Y54" i="63"/>
  <c r="Y49" i="63"/>
  <c r="Q47" i="63"/>
  <c r="Q36" i="63"/>
  <c r="Q37" i="63" s="1"/>
  <c r="W36" i="63"/>
  <c r="W37" i="63" s="1"/>
  <c r="W47" i="63"/>
  <c r="Y26" i="63"/>
  <c r="J47" i="63"/>
  <c r="J36" i="63"/>
  <c r="J37" i="63" s="1"/>
  <c r="X39" i="63"/>
  <c r="X50" i="63"/>
  <c r="X46" i="63" s="1"/>
  <c r="X65" i="63" s="1"/>
  <c r="H35" i="59"/>
  <c r="H36" i="59" s="1"/>
  <c r="H30" i="59"/>
  <c r="H31" i="59" s="1"/>
  <c r="Z29" i="59"/>
  <c r="Q35" i="59"/>
  <c r="Q36" i="59" s="1"/>
  <c r="O35" i="59"/>
  <c r="O36" i="59" s="1"/>
  <c r="F35" i="59"/>
  <c r="F36" i="59" s="1"/>
  <c r="S35" i="59"/>
  <c r="S36" i="59" s="1"/>
  <c r="W30" i="59"/>
  <c r="W31" i="59" s="1"/>
  <c r="V35" i="59"/>
  <c r="V36" i="59" s="1"/>
  <c r="F30" i="59"/>
  <c r="F31" i="59" s="1"/>
  <c r="R30" i="59"/>
  <c r="R31" i="59" s="1"/>
  <c r="N35" i="59"/>
  <c r="N36" i="59" s="1"/>
  <c r="M30" i="59"/>
  <c r="M31" i="59" s="1"/>
  <c r="R35" i="59"/>
  <c r="R36" i="59" s="1"/>
  <c r="J35" i="59"/>
  <c r="J36" i="59" s="1"/>
  <c r="D29" i="57"/>
  <c r="Y22" i="57"/>
  <c r="Y26" i="57"/>
  <c r="E14" i="56"/>
  <c r="E16" i="56" s="1"/>
  <c r="E10" i="56"/>
  <c r="Y9" i="56"/>
  <c r="AA79" i="42"/>
  <c r="AA68" i="43"/>
  <c r="E78" i="37"/>
  <c r="Y36" i="63" l="1"/>
  <c r="E37" i="63"/>
  <c r="M50" i="63"/>
  <c r="M39" i="63"/>
  <c r="F50" i="63"/>
  <c r="F46" i="63" s="1"/>
  <c r="F65" i="63" s="1"/>
  <c r="F39" i="63"/>
  <c r="H39" i="63"/>
  <c r="H50" i="63"/>
  <c r="W50" i="63"/>
  <c r="W46" i="63" s="1"/>
  <c r="W65" i="63" s="1"/>
  <c r="W39" i="63"/>
  <c r="I50" i="63"/>
  <c r="I46" i="63" s="1"/>
  <c r="I65" i="63" s="1"/>
  <c r="I39" i="63"/>
  <c r="Y47" i="63"/>
  <c r="H46" i="63"/>
  <c r="H65" i="63" s="1"/>
  <c r="S50" i="63"/>
  <c r="S46" i="63" s="1"/>
  <c r="S65" i="63" s="1"/>
  <c r="S39" i="63"/>
  <c r="G50" i="63"/>
  <c r="G46" i="63" s="1"/>
  <c r="G65" i="63" s="1"/>
  <c r="G39" i="63"/>
  <c r="M46" i="63"/>
  <c r="M65" i="63" s="1"/>
  <c r="O50" i="63"/>
  <c r="O46" i="63" s="1"/>
  <c r="O65" i="63" s="1"/>
  <c r="O39" i="63"/>
  <c r="J50" i="63"/>
  <c r="J39" i="63"/>
  <c r="J46" i="63"/>
  <c r="J65" i="63" s="1"/>
  <c r="Q50" i="63"/>
  <c r="Q46" i="63" s="1"/>
  <c r="Q65" i="63" s="1"/>
  <c r="Q39" i="63"/>
  <c r="T39" i="63"/>
  <c r="T50" i="63"/>
  <c r="T46" i="63" s="1"/>
  <c r="T65" i="63" s="1"/>
  <c r="K50" i="63"/>
  <c r="K46" i="63" s="1"/>
  <c r="K65" i="63" s="1"/>
  <c r="K39" i="63"/>
  <c r="U50" i="63"/>
  <c r="U46" i="63" s="1"/>
  <c r="U65" i="63" s="1"/>
  <c r="U39" i="63"/>
  <c r="E40" i="59"/>
  <c r="F8" i="56"/>
  <c r="F10" i="56" s="1"/>
  <c r="F14" i="56"/>
  <c r="F16" i="56" s="1"/>
  <c r="Z19" i="41"/>
  <c r="AA75" i="42"/>
  <c r="AA74" i="42"/>
  <c r="AA73" i="42"/>
  <c r="AA72" i="42"/>
  <c r="AA71" i="42"/>
  <c r="AA70" i="42"/>
  <c r="AA69" i="42"/>
  <c r="AA68" i="42"/>
  <c r="AA67" i="42"/>
  <c r="AA66" i="42"/>
  <c r="AA65" i="42"/>
  <c r="AA64" i="42"/>
  <c r="AA63" i="42"/>
  <c r="AA62" i="42"/>
  <c r="AA61" i="42"/>
  <c r="AA60" i="42"/>
  <c r="AA59" i="42"/>
  <c r="AA58" i="42"/>
  <c r="AA57" i="42"/>
  <c r="AA56" i="42"/>
  <c r="AA55" i="42"/>
  <c r="AA54" i="42"/>
  <c r="AA53" i="42"/>
  <c r="AA52" i="42"/>
  <c r="AA51" i="42"/>
  <c r="AA50" i="42"/>
  <c r="AA49" i="42"/>
  <c r="AA48" i="42"/>
  <c r="AA47" i="42"/>
  <c r="AA46" i="42"/>
  <c r="AA45" i="42"/>
  <c r="AA44" i="42"/>
  <c r="AA43" i="42"/>
  <c r="AA42" i="42"/>
  <c r="AA41" i="42"/>
  <c r="AA40" i="42"/>
  <c r="AA39" i="42"/>
  <c r="AA38" i="42"/>
  <c r="AA37" i="42"/>
  <c r="AA36" i="42"/>
  <c r="AA35" i="42"/>
  <c r="AA34" i="42"/>
  <c r="AA33" i="42"/>
  <c r="AA32" i="42"/>
  <c r="AA31" i="42"/>
  <c r="AA30" i="42"/>
  <c r="AA29" i="42"/>
  <c r="AA28" i="42"/>
  <c r="AA27" i="42"/>
  <c r="AA26" i="42"/>
  <c r="AA25" i="42"/>
  <c r="AA24" i="42"/>
  <c r="AA23" i="42"/>
  <c r="AA22" i="42"/>
  <c r="AA21" i="42"/>
  <c r="AA20" i="42"/>
  <c r="AA19" i="42"/>
  <c r="AA18" i="42"/>
  <c r="AA17" i="42"/>
  <c r="AA16" i="42"/>
  <c r="AA15" i="42"/>
  <c r="AA14" i="42"/>
  <c r="AA13" i="42"/>
  <c r="AA12" i="42"/>
  <c r="AA11" i="42"/>
  <c r="AA10" i="42"/>
  <c r="AA9" i="42"/>
  <c r="AA8" i="42"/>
  <c r="AA64" i="43"/>
  <c r="AA63" i="43"/>
  <c r="AA62" i="43"/>
  <c r="AA61" i="43"/>
  <c r="AA60" i="43"/>
  <c r="AA59" i="43"/>
  <c r="AA58" i="43"/>
  <c r="AA57" i="43"/>
  <c r="AA56" i="43"/>
  <c r="AA55" i="43"/>
  <c r="AA54" i="43"/>
  <c r="AA53" i="43"/>
  <c r="AA52" i="43"/>
  <c r="AA51" i="43"/>
  <c r="AA50" i="43"/>
  <c r="AA49" i="43"/>
  <c r="AA48" i="43"/>
  <c r="AA47" i="43"/>
  <c r="AA46" i="43"/>
  <c r="AA45" i="43"/>
  <c r="AA44" i="43"/>
  <c r="AA43" i="43"/>
  <c r="AA42" i="43"/>
  <c r="AA41" i="43"/>
  <c r="AA40" i="43"/>
  <c r="AA39" i="43"/>
  <c r="AA38" i="43"/>
  <c r="AA37" i="43"/>
  <c r="AA36" i="43"/>
  <c r="AA35" i="43"/>
  <c r="AA34" i="43"/>
  <c r="AA33" i="43"/>
  <c r="AA32" i="43"/>
  <c r="AA31" i="43"/>
  <c r="AA30" i="43"/>
  <c r="AA29" i="43"/>
  <c r="AA28" i="43"/>
  <c r="AA27" i="43"/>
  <c r="AA26" i="43"/>
  <c r="AA25" i="43"/>
  <c r="AA24" i="43"/>
  <c r="AA23" i="43"/>
  <c r="AA22" i="43"/>
  <c r="AA21" i="43"/>
  <c r="AA20" i="43"/>
  <c r="AA19" i="43"/>
  <c r="AA18" i="43"/>
  <c r="AA17" i="43"/>
  <c r="AA16" i="43"/>
  <c r="AA15" i="43"/>
  <c r="AA14" i="43"/>
  <c r="AA13" i="43"/>
  <c r="AA12" i="43"/>
  <c r="AA11" i="43"/>
  <c r="AA10" i="43"/>
  <c r="AA9" i="43"/>
  <c r="F41" i="43"/>
  <c r="AA9" i="44"/>
  <c r="E50" i="63" l="1"/>
  <c r="E39" i="63"/>
  <c r="Y37" i="63"/>
  <c r="G8" i="56"/>
  <c r="G10" i="56" s="1"/>
  <c r="G14" i="56"/>
  <c r="G16" i="56" s="1"/>
  <c r="X27" i="41"/>
  <c r="Y27" i="41"/>
  <c r="M27" i="41"/>
  <c r="Z28" i="44"/>
  <c r="Y28" i="41" s="1"/>
  <c r="Y28" i="44"/>
  <c r="X28" i="41" s="1"/>
  <c r="X28" i="44"/>
  <c r="W28" i="41" s="1"/>
  <c r="W28" i="44"/>
  <c r="V28" i="41" s="1"/>
  <c r="V28" i="44"/>
  <c r="U28" i="41" s="1"/>
  <c r="U28" i="44"/>
  <c r="T28" i="41" s="1"/>
  <c r="T28" i="44"/>
  <c r="S28" i="44"/>
  <c r="R28" i="44"/>
  <c r="Q28" i="44"/>
  <c r="P28" i="41" s="1"/>
  <c r="P28" i="44"/>
  <c r="O28" i="41" s="1"/>
  <c r="O28" i="44"/>
  <c r="N28" i="44"/>
  <c r="M28" i="44"/>
  <c r="L28" i="41" s="1"/>
  <c r="L28" i="44"/>
  <c r="K28" i="44"/>
  <c r="J28" i="44"/>
  <c r="I28" i="41" s="1"/>
  <c r="I28" i="44"/>
  <c r="H28" i="41" s="1"/>
  <c r="H28" i="44"/>
  <c r="G28" i="41" s="1"/>
  <c r="F28" i="41"/>
  <c r="AA24" i="44"/>
  <c r="AB23" i="44"/>
  <c r="AA22" i="44"/>
  <c r="AA21" i="44"/>
  <c r="AB21" i="44" s="1"/>
  <c r="AA20" i="44"/>
  <c r="AA19" i="44"/>
  <c r="AB19" i="44" s="1"/>
  <c r="AA18" i="44"/>
  <c r="AA17" i="44"/>
  <c r="AB17" i="44" s="1"/>
  <c r="AA16" i="44"/>
  <c r="AA15" i="44"/>
  <c r="AB15" i="44" s="1"/>
  <c r="AA14" i="44"/>
  <c r="AA12" i="44"/>
  <c r="AA11" i="44"/>
  <c r="AB11" i="44" s="1"/>
  <c r="AA10" i="44"/>
  <c r="AB9" i="44"/>
  <c r="I8" i="44"/>
  <c r="J8" i="44" s="1"/>
  <c r="K8" i="44" s="1"/>
  <c r="L8" i="44" s="1"/>
  <c r="M8" i="44" s="1"/>
  <c r="N8" i="44" s="1"/>
  <c r="O8" i="44" s="1"/>
  <c r="P8" i="44" s="1"/>
  <c r="Q8" i="44" s="1"/>
  <c r="R8" i="44" s="1"/>
  <c r="S8" i="44" s="1"/>
  <c r="T8" i="44" s="1"/>
  <c r="U8" i="44" s="1"/>
  <c r="V8" i="44" s="1"/>
  <c r="W8" i="44" s="1"/>
  <c r="X8" i="44" s="1"/>
  <c r="Y8" i="44" s="1"/>
  <c r="Z8" i="44" s="1"/>
  <c r="H8" i="44"/>
  <c r="H7" i="44"/>
  <c r="I7" i="44" s="1"/>
  <c r="J7" i="44" s="1"/>
  <c r="K7" i="44" s="1"/>
  <c r="L7" i="44" s="1"/>
  <c r="M7" i="44" s="1"/>
  <c r="N7" i="44" s="1"/>
  <c r="O7" i="44" s="1"/>
  <c r="P7" i="44" s="1"/>
  <c r="Q7" i="44" s="1"/>
  <c r="R7" i="44" s="1"/>
  <c r="S7" i="44" s="1"/>
  <c r="T7" i="44" s="1"/>
  <c r="U7" i="44" s="1"/>
  <c r="V7" i="44" s="1"/>
  <c r="W7" i="44" s="1"/>
  <c r="X7" i="44" s="1"/>
  <c r="Y7" i="44" s="1"/>
  <c r="Z7" i="44" s="1"/>
  <c r="Q27" i="41"/>
  <c r="I27" i="41"/>
  <c r="H27" i="41"/>
  <c r="F64" i="43"/>
  <c r="F63" i="43"/>
  <c r="F62" i="43"/>
  <c r="F61" i="43"/>
  <c r="F60" i="43"/>
  <c r="F59" i="43"/>
  <c r="F58" i="43"/>
  <c r="F57" i="43"/>
  <c r="F56" i="43"/>
  <c r="F55" i="43"/>
  <c r="F54" i="43"/>
  <c r="F53" i="43"/>
  <c r="F52" i="43"/>
  <c r="F51" i="43"/>
  <c r="F50" i="43"/>
  <c r="F49" i="43"/>
  <c r="F48" i="43"/>
  <c r="F47" i="43"/>
  <c r="F46" i="43"/>
  <c r="F45" i="43"/>
  <c r="F44" i="43"/>
  <c r="F43" i="43"/>
  <c r="F42" i="43"/>
  <c r="F40" i="43"/>
  <c r="F39" i="43"/>
  <c r="F38" i="43"/>
  <c r="F37" i="43"/>
  <c r="F36" i="43"/>
  <c r="F35" i="43"/>
  <c r="F34" i="43"/>
  <c r="F33" i="43"/>
  <c r="F32" i="43"/>
  <c r="F31" i="43"/>
  <c r="F30" i="43"/>
  <c r="F29" i="43"/>
  <c r="F28" i="43"/>
  <c r="F27" i="43"/>
  <c r="F26" i="43"/>
  <c r="F25" i="43"/>
  <c r="F24" i="43"/>
  <c r="F23" i="43"/>
  <c r="F22" i="43"/>
  <c r="F21" i="43"/>
  <c r="F20" i="43"/>
  <c r="F19" i="43"/>
  <c r="F18" i="43"/>
  <c r="F17" i="43"/>
  <c r="F16" i="43"/>
  <c r="F15" i="43"/>
  <c r="F14" i="43"/>
  <c r="F13" i="43"/>
  <c r="F12" i="43"/>
  <c r="F11" i="43"/>
  <c r="F10" i="43"/>
  <c r="F9" i="43"/>
  <c r="H7" i="43"/>
  <c r="I7" i="43" s="1"/>
  <c r="J7" i="43" s="1"/>
  <c r="K7" i="43" s="1"/>
  <c r="L7" i="43" s="1"/>
  <c r="M7" i="43" s="1"/>
  <c r="N7" i="43" s="1"/>
  <c r="O7" i="43" s="1"/>
  <c r="P7" i="43" s="1"/>
  <c r="Q7" i="43" s="1"/>
  <c r="R7" i="43" s="1"/>
  <c r="S7" i="43" s="1"/>
  <c r="T7" i="43" s="1"/>
  <c r="U7" i="43" s="1"/>
  <c r="V7" i="43" s="1"/>
  <c r="W7" i="43" s="1"/>
  <c r="X7" i="43" s="1"/>
  <c r="Y7" i="43" s="1"/>
  <c r="Z7" i="43" s="1"/>
  <c r="H6" i="43"/>
  <c r="I6" i="43" s="1"/>
  <c r="J6" i="43" s="1"/>
  <c r="K6" i="43" s="1"/>
  <c r="L6" i="43" s="1"/>
  <c r="M6" i="43" s="1"/>
  <c r="N6" i="43" s="1"/>
  <c r="O6" i="43" s="1"/>
  <c r="P6" i="43" s="1"/>
  <c r="Q6" i="43" s="1"/>
  <c r="R6" i="43" s="1"/>
  <c r="S6" i="43" s="1"/>
  <c r="T6" i="43" s="1"/>
  <c r="U6" i="43" s="1"/>
  <c r="V6" i="43" s="1"/>
  <c r="W6" i="43" s="1"/>
  <c r="X6" i="43" s="1"/>
  <c r="Y6" i="43" s="1"/>
  <c r="Z6" i="43" s="1"/>
  <c r="F75" i="42"/>
  <c r="F74" i="42"/>
  <c r="F73" i="42"/>
  <c r="F72" i="42"/>
  <c r="F71" i="42"/>
  <c r="F70" i="42"/>
  <c r="F69" i="42"/>
  <c r="F68" i="42"/>
  <c r="F67" i="42"/>
  <c r="F66" i="42"/>
  <c r="F65" i="42"/>
  <c r="F64" i="42"/>
  <c r="F63" i="42"/>
  <c r="F62" i="42"/>
  <c r="F61" i="42"/>
  <c r="F60" i="42"/>
  <c r="F59" i="42"/>
  <c r="F58" i="42"/>
  <c r="F57" i="42"/>
  <c r="F56" i="42"/>
  <c r="F55" i="42"/>
  <c r="F54" i="42"/>
  <c r="F53" i="42"/>
  <c r="F52" i="42"/>
  <c r="F51" i="42"/>
  <c r="F50" i="42"/>
  <c r="F49" i="42"/>
  <c r="F48" i="42"/>
  <c r="F47" i="42"/>
  <c r="F46" i="42"/>
  <c r="F45" i="42"/>
  <c r="F44" i="42"/>
  <c r="F43" i="42"/>
  <c r="F42" i="42"/>
  <c r="F41" i="42"/>
  <c r="F40" i="42"/>
  <c r="F39" i="42"/>
  <c r="F38" i="42"/>
  <c r="F37" i="42"/>
  <c r="F36" i="42"/>
  <c r="F35" i="42"/>
  <c r="F34" i="42"/>
  <c r="F33" i="42"/>
  <c r="F32" i="42"/>
  <c r="F31" i="42"/>
  <c r="F30" i="42"/>
  <c r="F29" i="42"/>
  <c r="F28" i="42"/>
  <c r="F27" i="42"/>
  <c r="F26" i="42"/>
  <c r="F25" i="42"/>
  <c r="F24" i="42"/>
  <c r="F23" i="42"/>
  <c r="F22" i="42"/>
  <c r="F21" i="42"/>
  <c r="F20" i="42"/>
  <c r="F19" i="42"/>
  <c r="F18" i="42"/>
  <c r="F17" i="42"/>
  <c r="F16" i="42"/>
  <c r="F15" i="42"/>
  <c r="F14" i="42"/>
  <c r="F13" i="42"/>
  <c r="F12" i="42"/>
  <c r="F11" i="42"/>
  <c r="F10" i="42"/>
  <c r="F9" i="42"/>
  <c r="H7" i="42"/>
  <c r="I7" i="42" s="1"/>
  <c r="J7" i="42" s="1"/>
  <c r="K7" i="42" s="1"/>
  <c r="L7" i="42" s="1"/>
  <c r="M7" i="42" s="1"/>
  <c r="N7" i="42" s="1"/>
  <c r="O7" i="42" s="1"/>
  <c r="P7" i="42" s="1"/>
  <c r="Q7" i="42" s="1"/>
  <c r="R7" i="42" s="1"/>
  <c r="S7" i="42" s="1"/>
  <c r="T7" i="42" s="1"/>
  <c r="U7" i="42" s="1"/>
  <c r="V7" i="42" s="1"/>
  <c r="W7" i="42" s="1"/>
  <c r="X7" i="42" s="1"/>
  <c r="Y7" i="42" s="1"/>
  <c r="Z7" i="42" s="1"/>
  <c r="H6" i="42"/>
  <c r="I6" i="42" s="1"/>
  <c r="J6" i="42" s="1"/>
  <c r="K6" i="42" s="1"/>
  <c r="L6" i="42" s="1"/>
  <c r="M6" i="42" s="1"/>
  <c r="N6" i="42" s="1"/>
  <c r="O6" i="42" s="1"/>
  <c r="P6" i="42" s="1"/>
  <c r="Q6" i="42" s="1"/>
  <c r="R6" i="42" s="1"/>
  <c r="S6" i="42" s="1"/>
  <c r="T6" i="42" s="1"/>
  <c r="U6" i="42" s="1"/>
  <c r="V6" i="42" s="1"/>
  <c r="W6" i="42" s="1"/>
  <c r="X6" i="42" s="1"/>
  <c r="Y6" i="42" s="1"/>
  <c r="Z6" i="42" s="1"/>
  <c r="D41" i="41"/>
  <c r="S28" i="41"/>
  <c r="R28" i="41"/>
  <c r="Q28" i="41"/>
  <c r="N28" i="41"/>
  <c r="M28" i="41"/>
  <c r="K28" i="41"/>
  <c r="J28" i="41"/>
  <c r="H25" i="41"/>
  <c r="I25" i="41" s="1"/>
  <c r="J25" i="41" s="1"/>
  <c r="K25" i="41" s="1"/>
  <c r="L25" i="41" s="1"/>
  <c r="M25" i="41" s="1"/>
  <c r="N25" i="41" s="1"/>
  <c r="O25" i="41" s="1"/>
  <c r="P25" i="41" s="1"/>
  <c r="Q25" i="41" s="1"/>
  <c r="R25" i="41" s="1"/>
  <c r="S25" i="41" s="1"/>
  <c r="T25" i="41" s="1"/>
  <c r="U25" i="41" s="1"/>
  <c r="V25" i="41" s="1"/>
  <c r="W25" i="41" s="1"/>
  <c r="X25" i="41" s="1"/>
  <c r="Y25" i="41" s="1"/>
  <c r="G25" i="41"/>
  <c r="G24" i="41"/>
  <c r="H24" i="41" s="1"/>
  <c r="I24" i="41" s="1"/>
  <c r="J24" i="41" s="1"/>
  <c r="K24" i="41" s="1"/>
  <c r="L24" i="41" s="1"/>
  <c r="M24" i="41" s="1"/>
  <c r="N24" i="41" s="1"/>
  <c r="O24" i="41" s="1"/>
  <c r="P24" i="41" s="1"/>
  <c r="Q24" i="41" s="1"/>
  <c r="R24" i="41" s="1"/>
  <c r="S24" i="41" s="1"/>
  <c r="T24" i="41" s="1"/>
  <c r="U24" i="41" s="1"/>
  <c r="V24" i="41" s="1"/>
  <c r="W24" i="41" s="1"/>
  <c r="X24" i="41" s="1"/>
  <c r="Y24" i="41" s="1"/>
  <c r="W20" i="41"/>
  <c r="R20" i="41"/>
  <c r="M20" i="41"/>
  <c r="H20" i="41"/>
  <c r="Z20" i="41" s="1"/>
  <c r="F20" i="41"/>
  <c r="I18" i="41"/>
  <c r="J18" i="41" s="1"/>
  <c r="K18" i="41" s="1"/>
  <c r="L18" i="41" s="1"/>
  <c r="M18" i="41" s="1"/>
  <c r="N18" i="41" s="1"/>
  <c r="O18" i="41" s="1"/>
  <c r="P18" i="41" s="1"/>
  <c r="Q18" i="41" s="1"/>
  <c r="R18" i="41" s="1"/>
  <c r="S18" i="41" s="1"/>
  <c r="T18" i="41" s="1"/>
  <c r="U18" i="41" s="1"/>
  <c r="V18" i="41" s="1"/>
  <c r="W18" i="41" s="1"/>
  <c r="X18" i="41" s="1"/>
  <c r="Y18" i="41" s="1"/>
  <c r="H18" i="41"/>
  <c r="G18" i="41"/>
  <c r="H17" i="41"/>
  <c r="I17" i="41" s="1"/>
  <c r="J17" i="41" s="1"/>
  <c r="K17" i="41" s="1"/>
  <c r="L17" i="41" s="1"/>
  <c r="M17" i="41" s="1"/>
  <c r="N17" i="41" s="1"/>
  <c r="O17" i="41" s="1"/>
  <c r="P17" i="41" s="1"/>
  <c r="Q17" i="41" s="1"/>
  <c r="R17" i="41" s="1"/>
  <c r="S17" i="41" s="1"/>
  <c r="T17" i="41" s="1"/>
  <c r="U17" i="41" s="1"/>
  <c r="V17" i="41" s="1"/>
  <c r="W17" i="41" s="1"/>
  <c r="X17" i="41" s="1"/>
  <c r="Y17" i="41" s="1"/>
  <c r="G17" i="41"/>
  <c r="Z11" i="41"/>
  <c r="H10" i="41"/>
  <c r="I10" i="41" s="1"/>
  <c r="J10" i="41" s="1"/>
  <c r="K10" i="41" s="1"/>
  <c r="L10" i="41" s="1"/>
  <c r="M10" i="41" s="1"/>
  <c r="N10" i="41" s="1"/>
  <c r="O10" i="41" s="1"/>
  <c r="P10" i="41" s="1"/>
  <c r="Q10" i="41" s="1"/>
  <c r="R10" i="41" s="1"/>
  <c r="S10" i="41" s="1"/>
  <c r="T10" i="41" s="1"/>
  <c r="U10" i="41" s="1"/>
  <c r="V10" i="41" s="1"/>
  <c r="W10" i="41" s="1"/>
  <c r="X10" i="41" s="1"/>
  <c r="Y10" i="41" s="1"/>
  <c r="G10" i="41"/>
  <c r="G9" i="41"/>
  <c r="H9" i="41" s="1"/>
  <c r="I9" i="41" s="1"/>
  <c r="J9" i="41" s="1"/>
  <c r="K9" i="41" s="1"/>
  <c r="L9" i="41" s="1"/>
  <c r="M9" i="41" s="1"/>
  <c r="N9" i="41" s="1"/>
  <c r="O9" i="41" s="1"/>
  <c r="P9" i="41" s="1"/>
  <c r="Q9" i="41" s="1"/>
  <c r="R9" i="41" s="1"/>
  <c r="S9" i="41" s="1"/>
  <c r="T9" i="41" s="1"/>
  <c r="U9" i="41" s="1"/>
  <c r="V9" i="41" s="1"/>
  <c r="W9" i="41" s="1"/>
  <c r="X9" i="41" s="1"/>
  <c r="Y9" i="41" s="1"/>
  <c r="D40" i="40"/>
  <c r="Y29" i="40"/>
  <c r="Y35" i="40" s="1"/>
  <c r="X29" i="40"/>
  <c r="X34" i="40" s="1"/>
  <c r="X35" i="40" s="1"/>
  <c r="W29" i="40"/>
  <c r="W34" i="40" s="1"/>
  <c r="W35" i="40" s="1"/>
  <c r="V29" i="40"/>
  <c r="V34" i="40" s="1"/>
  <c r="V35" i="40" s="1"/>
  <c r="U29" i="40"/>
  <c r="U34" i="40" s="1"/>
  <c r="U35" i="40" s="1"/>
  <c r="T29" i="40"/>
  <c r="T34" i="40" s="1"/>
  <c r="T35" i="40" s="1"/>
  <c r="S29" i="40"/>
  <c r="S34" i="40" s="1"/>
  <c r="S35" i="40" s="1"/>
  <c r="R29" i="40"/>
  <c r="R34" i="40" s="1"/>
  <c r="R35" i="40" s="1"/>
  <c r="Q29" i="40"/>
  <c r="Q34" i="40" s="1"/>
  <c r="Q35" i="40" s="1"/>
  <c r="P29" i="40"/>
  <c r="P34" i="40" s="1"/>
  <c r="P35" i="40" s="1"/>
  <c r="O29" i="40"/>
  <c r="O34" i="40" s="1"/>
  <c r="O35" i="40" s="1"/>
  <c r="N29" i="40"/>
  <c r="N34" i="40" s="1"/>
  <c r="N35" i="40" s="1"/>
  <c r="M29" i="40"/>
  <c r="M34" i="40" s="1"/>
  <c r="M35" i="40" s="1"/>
  <c r="L29" i="40"/>
  <c r="L34" i="40" s="1"/>
  <c r="L35" i="40" s="1"/>
  <c r="K29" i="40"/>
  <c r="K34" i="40" s="1"/>
  <c r="K35" i="40" s="1"/>
  <c r="J29" i="40"/>
  <c r="J34" i="40" s="1"/>
  <c r="J35" i="40" s="1"/>
  <c r="I29" i="40"/>
  <c r="I34" i="40" s="1"/>
  <c r="I35" i="40" s="1"/>
  <c r="H29" i="40"/>
  <c r="H34" i="40" s="1"/>
  <c r="H35" i="40" s="1"/>
  <c r="G29" i="40"/>
  <c r="G34" i="40" s="1"/>
  <c r="G35" i="40" s="1"/>
  <c r="F29" i="40"/>
  <c r="Z28" i="40"/>
  <c r="Z27" i="40"/>
  <c r="Z26" i="40"/>
  <c r="G25" i="40"/>
  <c r="H25" i="40" s="1"/>
  <c r="I25" i="40" s="1"/>
  <c r="J25" i="40" s="1"/>
  <c r="K25" i="40" s="1"/>
  <c r="L25" i="40" s="1"/>
  <c r="M25" i="40" s="1"/>
  <c r="N25" i="40" s="1"/>
  <c r="O25" i="40" s="1"/>
  <c r="P25" i="40" s="1"/>
  <c r="Q25" i="40" s="1"/>
  <c r="R25" i="40" s="1"/>
  <c r="S25" i="40" s="1"/>
  <c r="T25" i="40" s="1"/>
  <c r="U25" i="40" s="1"/>
  <c r="V25" i="40" s="1"/>
  <c r="W25" i="40" s="1"/>
  <c r="X25" i="40" s="1"/>
  <c r="Y25" i="40" s="1"/>
  <c r="G24" i="40"/>
  <c r="H24" i="40" s="1"/>
  <c r="I24" i="40" s="1"/>
  <c r="J24" i="40" s="1"/>
  <c r="K24" i="40" s="1"/>
  <c r="L24" i="40" s="1"/>
  <c r="M24" i="40" s="1"/>
  <c r="N24" i="40" s="1"/>
  <c r="O24" i="40" s="1"/>
  <c r="P24" i="40" s="1"/>
  <c r="Q24" i="40" s="1"/>
  <c r="R24" i="40" s="1"/>
  <c r="S24" i="40" s="1"/>
  <c r="T24" i="40" s="1"/>
  <c r="U24" i="40" s="1"/>
  <c r="V24" i="40" s="1"/>
  <c r="W24" i="40" s="1"/>
  <c r="X24" i="40" s="1"/>
  <c r="Y24" i="40" s="1"/>
  <c r="Z19" i="40"/>
  <c r="G18" i="40"/>
  <c r="H18" i="40" s="1"/>
  <c r="I18" i="40" s="1"/>
  <c r="J18" i="40" s="1"/>
  <c r="K18" i="40" s="1"/>
  <c r="L18" i="40" s="1"/>
  <c r="M18" i="40" s="1"/>
  <c r="N18" i="40" s="1"/>
  <c r="O18" i="40" s="1"/>
  <c r="P18" i="40" s="1"/>
  <c r="Q18" i="40" s="1"/>
  <c r="R18" i="40" s="1"/>
  <c r="S18" i="40" s="1"/>
  <c r="T18" i="40" s="1"/>
  <c r="U18" i="40" s="1"/>
  <c r="V18" i="40" s="1"/>
  <c r="W18" i="40" s="1"/>
  <c r="X18" i="40" s="1"/>
  <c r="Y18" i="40" s="1"/>
  <c r="H17" i="40"/>
  <c r="I17" i="40" s="1"/>
  <c r="J17" i="40" s="1"/>
  <c r="K17" i="40" s="1"/>
  <c r="L17" i="40" s="1"/>
  <c r="M17" i="40" s="1"/>
  <c r="N17" i="40" s="1"/>
  <c r="O17" i="40" s="1"/>
  <c r="P17" i="40" s="1"/>
  <c r="Q17" i="40" s="1"/>
  <c r="R17" i="40" s="1"/>
  <c r="S17" i="40" s="1"/>
  <c r="T17" i="40" s="1"/>
  <c r="U17" i="40" s="1"/>
  <c r="V17" i="40" s="1"/>
  <c r="W17" i="40" s="1"/>
  <c r="X17" i="40" s="1"/>
  <c r="Y17" i="40" s="1"/>
  <c r="G17" i="40"/>
  <c r="Z11" i="40"/>
  <c r="H10" i="40"/>
  <c r="I10" i="40" s="1"/>
  <c r="J10" i="40" s="1"/>
  <c r="K10" i="40" s="1"/>
  <c r="L10" i="40" s="1"/>
  <c r="M10" i="40" s="1"/>
  <c r="N10" i="40" s="1"/>
  <c r="O10" i="40" s="1"/>
  <c r="P10" i="40" s="1"/>
  <c r="Q10" i="40" s="1"/>
  <c r="R10" i="40" s="1"/>
  <c r="S10" i="40" s="1"/>
  <c r="T10" i="40" s="1"/>
  <c r="U10" i="40" s="1"/>
  <c r="V10" i="40" s="1"/>
  <c r="W10" i="40" s="1"/>
  <c r="X10" i="40" s="1"/>
  <c r="Y10" i="40" s="1"/>
  <c r="G10" i="40"/>
  <c r="G9" i="40"/>
  <c r="H9" i="40" s="1"/>
  <c r="I9" i="40" s="1"/>
  <c r="J9" i="40" s="1"/>
  <c r="K9" i="40" s="1"/>
  <c r="L9" i="40" s="1"/>
  <c r="M9" i="40" s="1"/>
  <c r="N9" i="40" s="1"/>
  <c r="O9" i="40" s="1"/>
  <c r="P9" i="40" s="1"/>
  <c r="Q9" i="40" s="1"/>
  <c r="R9" i="40" s="1"/>
  <c r="S9" i="40" s="1"/>
  <c r="T9" i="40" s="1"/>
  <c r="U9" i="40" s="1"/>
  <c r="V9" i="40" s="1"/>
  <c r="W9" i="40" s="1"/>
  <c r="X9" i="40" s="1"/>
  <c r="Y9" i="40" s="1"/>
  <c r="C30" i="39"/>
  <c r="X23" i="39"/>
  <c r="X26" i="39" s="1"/>
  <c r="W23" i="39"/>
  <c r="W26" i="39" s="1"/>
  <c r="V23" i="39"/>
  <c r="V26" i="39" s="1"/>
  <c r="U23" i="39"/>
  <c r="U26" i="39" s="1"/>
  <c r="T23" i="39"/>
  <c r="T26" i="39" s="1"/>
  <c r="S23" i="39"/>
  <c r="S26" i="39" s="1"/>
  <c r="R23" i="39"/>
  <c r="R26" i="39" s="1"/>
  <c r="Q23" i="39"/>
  <c r="Q26" i="39" s="1"/>
  <c r="P23" i="39"/>
  <c r="P26" i="39" s="1"/>
  <c r="O23" i="39"/>
  <c r="O26" i="39" s="1"/>
  <c r="N23" i="39"/>
  <c r="N26" i="39" s="1"/>
  <c r="M23" i="39"/>
  <c r="M26" i="39" s="1"/>
  <c r="L23" i="39"/>
  <c r="L26" i="39" s="1"/>
  <c r="K23" i="39"/>
  <c r="K26" i="39" s="1"/>
  <c r="J23" i="39"/>
  <c r="J26" i="39" s="1"/>
  <c r="I23" i="39"/>
  <c r="I26" i="39" s="1"/>
  <c r="H23" i="39"/>
  <c r="H26" i="39" s="1"/>
  <c r="G23" i="39"/>
  <c r="G26" i="39" s="1"/>
  <c r="F23" i="39"/>
  <c r="F26" i="39" s="1"/>
  <c r="E23" i="39"/>
  <c r="X22" i="39"/>
  <c r="W22" i="39"/>
  <c r="V22" i="39"/>
  <c r="U22" i="39"/>
  <c r="T22" i="39"/>
  <c r="S22" i="39"/>
  <c r="R22" i="39"/>
  <c r="Q22" i="39"/>
  <c r="P22" i="39"/>
  <c r="O22" i="39"/>
  <c r="N22" i="39"/>
  <c r="M22" i="39"/>
  <c r="L22" i="39"/>
  <c r="K22" i="39"/>
  <c r="J22" i="39"/>
  <c r="I22" i="39"/>
  <c r="H22" i="39"/>
  <c r="G22" i="39"/>
  <c r="F22" i="39"/>
  <c r="E22" i="39"/>
  <c r="X21" i="39"/>
  <c r="W21" i="39"/>
  <c r="V21" i="39"/>
  <c r="U21" i="39"/>
  <c r="T21" i="39"/>
  <c r="S21" i="39"/>
  <c r="R21" i="39"/>
  <c r="Q21" i="39"/>
  <c r="P21" i="39"/>
  <c r="O21" i="39"/>
  <c r="N21" i="39"/>
  <c r="M21" i="39"/>
  <c r="L21" i="39"/>
  <c r="K21" i="39"/>
  <c r="J21" i="39"/>
  <c r="I21" i="39"/>
  <c r="H21" i="39"/>
  <c r="G21" i="39"/>
  <c r="F21" i="39"/>
  <c r="E21" i="39"/>
  <c r="Y21" i="39" s="1"/>
  <c r="G19" i="39"/>
  <c r="H19" i="39" s="1"/>
  <c r="I19" i="39" s="1"/>
  <c r="J19" i="39" s="1"/>
  <c r="K19" i="39" s="1"/>
  <c r="L19" i="39" s="1"/>
  <c r="M19" i="39" s="1"/>
  <c r="N19" i="39" s="1"/>
  <c r="O19" i="39" s="1"/>
  <c r="P19" i="39" s="1"/>
  <c r="Q19" i="39" s="1"/>
  <c r="R19" i="39" s="1"/>
  <c r="S19" i="39" s="1"/>
  <c r="T19" i="39" s="1"/>
  <c r="U19" i="39" s="1"/>
  <c r="V19" i="39" s="1"/>
  <c r="W19" i="39" s="1"/>
  <c r="X19" i="39" s="1"/>
  <c r="F19" i="39"/>
  <c r="F18" i="39"/>
  <c r="G18" i="39" s="1"/>
  <c r="H18" i="39" s="1"/>
  <c r="I18" i="39" s="1"/>
  <c r="J18" i="39" s="1"/>
  <c r="K18" i="39" s="1"/>
  <c r="L18" i="39" s="1"/>
  <c r="M18" i="39" s="1"/>
  <c r="N18" i="39" s="1"/>
  <c r="O18" i="39" s="1"/>
  <c r="P18" i="39" s="1"/>
  <c r="Q18" i="39" s="1"/>
  <c r="R18" i="39" s="1"/>
  <c r="S18" i="39" s="1"/>
  <c r="T18" i="39" s="1"/>
  <c r="U18" i="39" s="1"/>
  <c r="V18" i="39" s="1"/>
  <c r="W18" i="39" s="1"/>
  <c r="X18" i="39" s="1"/>
  <c r="V13" i="39"/>
  <c r="R13" i="39"/>
  <c r="N13" i="39"/>
  <c r="J13" i="39"/>
  <c r="F13" i="39"/>
  <c r="X12" i="39"/>
  <c r="X13" i="39" s="1"/>
  <c r="W12" i="39"/>
  <c r="W13" i="39" s="1"/>
  <c r="V12" i="39"/>
  <c r="U12" i="39"/>
  <c r="U13" i="39" s="1"/>
  <c r="T12" i="39"/>
  <c r="T13" i="39" s="1"/>
  <c r="S12" i="39"/>
  <c r="S13" i="39" s="1"/>
  <c r="R12" i="39"/>
  <c r="Q12" i="39"/>
  <c r="Q13" i="39" s="1"/>
  <c r="P12" i="39"/>
  <c r="P13" i="39" s="1"/>
  <c r="O12" i="39"/>
  <c r="O13" i="39" s="1"/>
  <c r="N12" i="39"/>
  <c r="M12" i="39"/>
  <c r="M13" i="39" s="1"/>
  <c r="L12" i="39"/>
  <c r="L13" i="39" s="1"/>
  <c r="K12" i="39"/>
  <c r="K13" i="39" s="1"/>
  <c r="J12" i="39"/>
  <c r="I12" i="39"/>
  <c r="I13" i="39" s="1"/>
  <c r="H12" i="39"/>
  <c r="H13" i="39" s="1"/>
  <c r="G12" i="39"/>
  <c r="G13" i="39" s="1"/>
  <c r="F12" i="39"/>
  <c r="E12" i="39"/>
  <c r="E13" i="39" s="1"/>
  <c r="Y11" i="39"/>
  <c r="F9" i="39"/>
  <c r="G9" i="39" s="1"/>
  <c r="H9" i="39" s="1"/>
  <c r="I9" i="39" s="1"/>
  <c r="J9" i="39" s="1"/>
  <c r="K9" i="39" s="1"/>
  <c r="L9" i="39" s="1"/>
  <c r="M9" i="39" s="1"/>
  <c r="N9" i="39" s="1"/>
  <c r="O9" i="39" s="1"/>
  <c r="P9" i="39" s="1"/>
  <c r="Q9" i="39" s="1"/>
  <c r="R9" i="39" s="1"/>
  <c r="S9" i="39" s="1"/>
  <c r="T9" i="39" s="1"/>
  <c r="U9" i="39" s="1"/>
  <c r="V9" i="39" s="1"/>
  <c r="W9" i="39" s="1"/>
  <c r="X9" i="39" s="1"/>
  <c r="G8" i="39"/>
  <c r="H8" i="39" s="1"/>
  <c r="I8" i="39" s="1"/>
  <c r="J8" i="39" s="1"/>
  <c r="K8" i="39" s="1"/>
  <c r="L8" i="39" s="1"/>
  <c r="M8" i="39" s="1"/>
  <c r="N8" i="39" s="1"/>
  <c r="O8" i="39" s="1"/>
  <c r="P8" i="39" s="1"/>
  <c r="Q8" i="39" s="1"/>
  <c r="R8" i="39" s="1"/>
  <c r="S8" i="39" s="1"/>
  <c r="T8" i="39" s="1"/>
  <c r="U8" i="39" s="1"/>
  <c r="V8" i="39" s="1"/>
  <c r="W8" i="39" s="1"/>
  <c r="X8" i="39" s="1"/>
  <c r="F8" i="39"/>
  <c r="Y15" i="38"/>
  <c r="F7" i="38"/>
  <c r="G7" i="38" s="1"/>
  <c r="H7" i="38" s="1"/>
  <c r="I7" i="38" s="1"/>
  <c r="J7" i="38" s="1"/>
  <c r="K7" i="38" s="1"/>
  <c r="L7" i="38" s="1"/>
  <c r="M7" i="38" s="1"/>
  <c r="N7" i="38" s="1"/>
  <c r="O7" i="38" s="1"/>
  <c r="P7" i="38" s="1"/>
  <c r="Q7" i="38" s="1"/>
  <c r="R7" i="38" s="1"/>
  <c r="S7" i="38" s="1"/>
  <c r="T7" i="38" s="1"/>
  <c r="U7" i="38" s="1"/>
  <c r="V7" i="38" s="1"/>
  <c r="W7" i="38" s="1"/>
  <c r="X7" i="38" s="1"/>
  <c r="F6" i="38"/>
  <c r="G6" i="38" s="1"/>
  <c r="H6" i="38" s="1"/>
  <c r="I6" i="38" s="1"/>
  <c r="J6" i="38" s="1"/>
  <c r="K6" i="38" s="1"/>
  <c r="L6" i="38" s="1"/>
  <c r="M6" i="38" s="1"/>
  <c r="N6" i="38" s="1"/>
  <c r="O6" i="38" s="1"/>
  <c r="P6" i="38" s="1"/>
  <c r="Q6" i="38" s="1"/>
  <c r="R6" i="38" s="1"/>
  <c r="S6" i="38" s="1"/>
  <c r="T6" i="38" s="1"/>
  <c r="U6" i="38" s="1"/>
  <c r="V6" i="38" s="1"/>
  <c r="W6" i="38" s="1"/>
  <c r="X6" i="38" s="1"/>
  <c r="F82" i="37"/>
  <c r="G82" i="37" s="1"/>
  <c r="X78" i="37"/>
  <c r="W78" i="37"/>
  <c r="V78" i="37"/>
  <c r="U78" i="37"/>
  <c r="T78" i="37"/>
  <c r="S78" i="37"/>
  <c r="R78" i="37"/>
  <c r="Q78" i="37"/>
  <c r="P78" i="37"/>
  <c r="O78" i="37"/>
  <c r="N78" i="37"/>
  <c r="M78" i="37"/>
  <c r="L78" i="37"/>
  <c r="K78" i="37"/>
  <c r="J78" i="37"/>
  <c r="I78" i="37"/>
  <c r="H78" i="37"/>
  <c r="G78" i="37"/>
  <c r="F78" i="37"/>
  <c r="H73" i="37"/>
  <c r="I73" i="37" s="1"/>
  <c r="J73" i="37" s="1"/>
  <c r="K73" i="37" s="1"/>
  <c r="L73" i="37" s="1"/>
  <c r="M73" i="37" s="1"/>
  <c r="N73" i="37" s="1"/>
  <c r="O73" i="37" s="1"/>
  <c r="P73" i="37" s="1"/>
  <c r="Q73" i="37" s="1"/>
  <c r="R73" i="37" s="1"/>
  <c r="S73" i="37" s="1"/>
  <c r="T73" i="37" s="1"/>
  <c r="U73" i="37" s="1"/>
  <c r="V73" i="37" s="1"/>
  <c r="W73" i="37" s="1"/>
  <c r="X73" i="37" s="1"/>
  <c r="F73" i="37"/>
  <c r="G73" i="37" s="1"/>
  <c r="G72" i="37"/>
  <c r="H72" i="37" s="1"/>
  <c r="I72" i="37" s="1"/>
  <c r="J72" i="37" s="1"/>
  <c r="K72" i="37" s="1"/>
  <c r="L72" i="37" s="1"/>
  <c r="M72" i="37" s="1"/>
  <c r="N72" i="37" s="1"/>
  <c r="O72" i="37" s="1"/>
  <c r="P72" i="37" s="1"/>
  <c r="Q72" i="37" s="1"/>
  <c r="R72" i="37" s="1"/>
  <c r="S72" i="37" s="1"/>
  <c r="T72" i="37" s="1"/>
  <c r="U72" i="37" s="1"/>
  <c r="V72" i="37" s="1"/>
  <c r="W72" i="37" s="1"/>
  <c r="X72" i="37" s="1"/>
  <c r="F72" i="37"/>
  <c r="E66" i="37"/>
  <c r="Y64" i="37"/>
  <c r="Y63" i="37"/>
  <c r="Y62" i="37"/>
  <c r="X61" i="37"/>
  <c r="W61" i="37"/>
  <c r="V61" i="37"/>
  <c r="U61" i="37"/>
  <c r="T61" i="37"/>
  <c r="S61" i="37"/>
  <c r="R61" i="37"/>
  <c r="Q61" i="37"/>
  <c r="P61" i="37"/>
  <c r="O61" i="37"/>
  <c r="N61" i="37"/>
  <c r="M61" i="37"/>
  <c r="L61" i="37"/>
  <c r="K61" i="37"/>
  <c r="J61" i="37"/>
  <c r="I61" i="37"/>
  <c r="H61" i="37"/>
  <c r="G61" i="37"/>
  <c r="F61" i="37"/>
  <c r="E61" i="37"/>
  <c r="Y61" i="37" s="1"/>
  <c r="X59" i="37"/>
  <c r="W59" i="37"/>
  <c r="V59" i="37"/>
  <c r="U59" i="37"/>
  <c r="T59" i="37"/>
  <c r="S59" i="37"/>
  <c r="R59" i="37"/>
  <c r="Q59" i="37"/>
  <c r="P59" i="37"/>
  <c r="O59" i="37"/>
  <c r="N59" i="37"/>
  <c r="M59" i="37"/>
  <c r="L59" i="37"/>
  <c r="K59" i="37"/>
  <c r="J59" i="37"/>
  <c r="I59" i="37"/>
  <c r="H59" i="37"/>
  <c r="G59" i="37"/>
  <c r="F59" i="37"/>
  <c r="E59" i="37"/>
  <c r="Y53" i="37"/>
  <c r="Y52" i="37"/>
  <c r="Y51" i="37"/>
  <c r="X48" i="37"/>
  <c r="W48" i="37"/>
  <c r="V48" i="37"/>
  <c r="U48" i="37"/>
  <c r="T48" i="37"/>
  <c r="S48" i="37"/>
  <c r="R48" i="37"/>
  <c r="Q48" i="37"/>
  <c r="P48" i="37"/>
  <c r="O48" i="37"/>
  <c r="N48" i="37"/>
  <c r="M48" i="37"/>
  <c r="L48" i="37"/>
  <c r="K48" i="37"/>
  <c r="J48" i="37"/>
  <c r="I48" i="37"/>
  <c r="H48" i="37"/>
  <c r="G48" i="37"/>
  <c r="F48" i="37"/>
  <c r="J45" i="37"/>
  <c r="K45" i="37" s="1"/>
  <c r="L45" i="37" s="1"/>
  <c r="M45" i="37" s="1"/>
  <c r="N45" i="37" s="1"/>
  <c r="O45" i="37" s="1"/>
  <c r="P45" i="37" s="1"/>
  <c r="Q45" i="37" s="1"/>
  <c r="R45" i="37" s="1"/>
  <c r="S45" i="37" s="1"/>
  <c r="T45" i="37" s="1"/>
  <c r="U45" i="37" s="1"/>
  <c r="V45" i="37" s="1"/>
  <c r="W45" i="37" s="1"/>
  <c r="X45" i="37" s="1"/>
  <c r="F45" i="37"/>
  <c r="G45" i="37" s="1"/>
  <c r="H45" i="37" s="1"/>
  <c r="I45" i="37" s="1"/>
  <c r="G44" i="37"/>
  <c r="H44" i="37" s="1"/>
  <c r="I44" i="37" s="1"/>
  <c r="J44" i="37" s="1"/>
  <c r="K44" i="37" s="1"/>
  <c r="L44" i="37" s="1"/>
  <c r="M44" i="37" s="1"/>
  <c r="N44" i="37" s="1"/>
  <c r="O44" i="37" s="1"/>
  <c r="P44" i="37" s="1"/>
  <c r="Q44" i="37" s="1"/>
  <c r="R44" i="37" s="1"/>
  <c r="S44" i="37" s="1"/>
  <c r="T44" i="37" s="1"/>
  <c r="U44" i="37" s="1"/>
  <c r="V44" i="37" s="1"/>
  <c r="W44" i="37" s="1"/>
  <c r="X44" i="37" s="1"/>
  <c r="F44" i="37"/>
  <c r="Y38" i="37"/>
  <c r="Y34" i="37"/>
  <c r="Y33" i="37"/>
  <c r="X32" i="37"/>
  <c r="X31" i="37" s="1"/>
  <c r="W32" i="37"/>
  <c r="V32" i="37"/>
  <c r="V31" i="37" s="1"/>
  <c r="U32" i="37"/>
  <c r="T32" i="37"/>
  <c r="T31" i="37" s="1"/>
  <c r="S32" i="37"/>
  <c r="R32" i="37"/>
  <c r="R31" i="37" s="1"/>
  <c r="Q32" i="37"/>
  <c r="P32" i="37"/>
  <c r="P31" i="37" s="1"/>
  <c r="O32" i="37"/>
  <c r="N32" i="37"/>
  <c r="N31" i="37" s="1"/>
  <c r="M32" i="37"/>
  <c r="L32" i="37"/>
  <c r="L31" i="37" s="1"/>
  <c r="K32" i="37"/>
  <c r="J32" i="37"/>
  <c r="J31" i="37" s="1"/>
  <c r="I32" i="37"/>
  <c r="H32" i="37"/>
  <c r="H31" i="37" s="1"/>
  <c r="G32" i="37"/>
  <c r="F32" i="37"/>
  <c r="F31" i="37" s="1"/>
  <c r="E32" i="37"/>
  <c r="Y32" i="37" s="1"/>
  <c r="W31" i="37"/>
  <c r="U31" i="37"/>
  <c r="S31" i="37"/>
  <c r="Q31" i="37"/>
  <c r="O31" i="37"/>
  <c r="M31" i="37"/>
  <c r="K31" i="37"/>
  <c r="I31" i="37"/>
  <c r="G31" i="37"/>
  <c r="E31" i="37"/>
  <c r="Y31" i="37" s="1"/>
  <c r="Y30" i="37"/>
  <c r="Y29" i="37"/>
  <c r="Y28" i="37"/>
  <c r="X27" i="37"/>
  <c r="W27" i="37"/>
  <c r="V27" i="37"/>
  <c r="U27" i="37"/>
  <c r="T27" i="37"/>
  <c r="S27" i="37"/>
  <c r="R27" i="37"/>
  <c r="Q27" i="37"/>
  <c r="P27" i="37"/>
  <c r="O27" i="37"/>
  <c r="N27" i="37"/>
  <c r="M27" i="37"/>
  <c r="L27" i="37"/>
  <c r="K27" i="37"/>
  <c r="J27" i="37"/>
  <c r="I27" i="37"/>
  <c r="H27" i="37"/>
  <c r="G27" i="37"/>
  <c r="F27" i="37"/>
  <c r="E27" i="37"/>
  <c r="Y27" i="37" s="1"/>
  <c r="Y25" i="37"/>
  <c r="Y24" i="37"/>
  <c r="Y22" i="37"/>
  <c r="Y21" i="37"/>
  <c r="Y20" i="37"/>
  <c r="Y19" i="37"/>
  <c r="Y17" i="37"/>
  <c r="Y16" i="37"/>
  <c r="Y15" i="37"/>
  <c r="Y14" i="37"/>
  <c r="X13" i="37"/>
  <c r="W13" i="37"/>
  <c r="W12" i="37" s="1"/>
  <c r="V13" i="37"/>
  <c r="U13" i="37"/>
  <c r="U12" i="37" s="1"/>
  <c r="T13" i="37"/>
  <c r="S13" i="37"/>
  <c r="S12" i="37" s="1"/>
  <c r="R13" i="37"/>
  <c r="R12" i="37" s="1"/>
  <c r="Q13" i="37"/>
  <c r="Q12" i="37" s="1"/>
  <c r="P13" i="37"/>
  <c r="O13" i="37"/>
  <c r="O12" i="37" s="1"/>
  <c r="N13" i="37"/>
  <c r="N12" i="37" s="1"/>
  <c r="M13" i="37"/>
  <c r="M12" i="37" s="1"/>
  <c r="L13" i="37"/>
  <c r="K13" i="37"/>
  <c r="K12" i="37" s="1"/>
  <c r="J13" i="37"/>
  <c r="J12" i="37" s="1"/>
  <c r="I13" i="37"/>
  <c r="I12" i="37" s="1"/>
  <c r="H13" i="37"/>
  <c r="G13" i="37"/>
  <c r="G12" i="37" s="1"/>
  <c r="F13" i="37"/>
  <c r="E13" i="37"/>
  <c r="X12" i="37"/>
  <c r="V12" i="37"/>
  <c r="T12" i="37"/>
  <c r="P12" i="37"/>
  <c r="L12" i="37"/>
  <c r="H12" i="37"/>
  <c r="F12" i="37"/>
  <c r="F11" i="37"/>
  <c r="G11" i="37" s="1"/>
  <c r="H11" i="37" s="1"/>
  <c r="I11" i="37" s="1"/>
  <c r="J11" i="37" s="1"/>
  <c r="K11" i="37" s="1"/>
  <c r="L11" i="37" s="1"/>
  <c r="M11" i="37" s="1"/>
  <c r="N11" i="37" s="1"/>
  <c r="O11" i="37" s="1"/>
  <c r="P11" i="37" s="1"/>
  <c r="Q11" i="37" s="1"/>
  <c r="R11" i="37" s="1"/>
  <c r="S11" i="37" s="1"/>
  <c r="T11" i="37" s="1"/>
  <c r="U11" i="37" s="1"/>
  <c r="V11" i="37" s="1"/>
  <c r="W11" i="37" s="1"/>
  <c r="X11" i="37" s="1"/>
  <c r="G10" i="37"/>
  <c r="H10" i="37" s="1"/>
  <c r="I10" i="37" s="1"/>
  <c r="J10" i="37" s="1"/>
  <c r="K10" i="37" s="1"/>
  <c r="L10" i="37" s="1"/>
  <c r="M10" i="37" s="1"/>
  <c r="N10" i="37" s="1"/>
  <c r="O10" i="37" s="1"/>
  <c r="P10" i="37" s="1"/>
  <c r="Q10" i="37" s="1"/>
  <c r="R10" i="37" s="1"/>
  <c r="S10" i="37" s="1"/>
  <c r="T10" i="37" s="1"/>
  <c r="U10" i="37" s="1"/>
  <c r="V10" i="37" s="1"/>
  <c r="W10" i="37" s="1"/>
  <c r="X10" i="37" s="1"/>
  <c r="F10" i="37"/>
  <c r="Y39" i="63" l="1"/>
  <c r="G83" i="63"/>
  <c r="G81" i="63" s="1"/>
  <c r="G85" i="63" s="1"/>
  <c r="K83" i="63"/>
  <c r="O83" i="63"/>
  <c r="S83" i="63"/>
  <c r="W83" i="63"/>
  <c r="H83" i="63"/>
  <c r="H81" i="63" s="1"/>
  <c r="H85" i="63" s="1"/>
  <c r="L83" i="63"/>
  <c r="P83" i="63"/>
  <c r="T83" i="63"/>
  <c r="X83" i="63"/>
  <c r="E83" i="63"/>
  <c r="E81" i="63" s="1"/>
  <c r="E85" i="63" s="1"/>
  <c r="I83" i="63"/>
  <c r="I81" i="63" s="1"/>
  <c r="I85" i="63" s="1"/>
  <c r="M83" i="63"/>
  <c r="Q83" i="63"/>
  <c r="U83" i="63"/>
  <c r="J83" i="63"/>
  <c r="J81" i="63" s="1"/>
  <c r="J85" i="63" s="1"/>
  <c r="R83" i="63"/>
  <c r="F83" i="63"/>
  <c r="F81" i="63" s="1"/>
  <c r="F85" i="63" s="1"/>
  <c r="V83" i="63"/>
  <c r="N83" i="63"/>
  <c r="Y50" i="63"/>
  <c r="E46" i="63"/>
  <c r="H8" i="56"/>
  <c r="H10" i="56" s="1"/>
  <c r="H14" i="56"/>
  <c r="H16" i="56" s="1"/>
  <c r="E56" i="37"/>
  <c r="E55" i="37"/>
  <c r="AA28" i="44"/>
  <c r="Z28" i="41" s="1"/>
  <c r="L27" i="41"/>
  <c r="P27" i="41"/>
  <c r="T27" i="41"/>
  <c r="U27" i="41"/>
  <c r="K27" i="41"/>
  <c r="O27" i="41"/>
  <c r="S27" i="41"/>
  <c r="G27" i="41"/>
  <c r="W27" i="41"/>
  <c r="J27" i="41"/>
  <c r="N27" i="41"/>
  <c r="R27" i="41"/>
  <c r="V27" i="41"/>
  <c r="H26" i="41"/>
  <c r="H29" i="41" s="1"/>
  <c r="G57" i="37" s="1"/>
  <c r="G26" i="41"/>
  <c r="F26" i="41"/>
  <c r="K26" i="41"/>
  <c r="M26" i="41"/>
  <c r="M29" i="41" s="1"/>
  <c r="J26" i="41"/>
  <c r="Q23" i="37"/>
  <c r="Q49" i="37" s="1"/>
  <c r="R23" i="37"/>
  <c r="R18" i="37" s="1"/>
  <c r="R26" i="37" s="1"/>
  <c r="R35" i="37" s="1"/>
  <c r="M23" i="37"/>
  <c r="M18" i="37" s="1"/>
  <c r="M26" i="37" s="1"/>
  <c r="M35" i="37" s="1"/>
  <c r="U23" i="37"/>
  <c r="U18" i="37" s="1"/>
  <c r="U26" i="37" s="1"/>
  <c r="U35" i="37" s="1"/>
  <c r="J23" i="37"/>
  <c r="J49" i="37" s="1"/>
  <c r="F23" i="37"/>
  <c r="F49" i="37" s="1"/>
  <c r="N23" i="37"/>
  <c r="N49" i="37" s="1"/>
  <c r="V23" i="37"/>
  <c r="V49" i="37" s="1"/>
  <c r="G23" i="37"/>
  <c r="G49" i="37" s="1"/>
  <c r="K23" i="37"/>
  <c r="K49" i="37" s="1"/>
  <c r="O23" i="37"/>
  <c r="O49" i="37" s="1"/>
  <c r="S23" i="37"/>
  <c r="S49" i="37" s="1"/>
  <c r="W23" i="37"/>
  <c r="H23" i="37"/>
  <c r="L23" i="37"/>
  <c r="P23" i="37"/>
  <c r="P49" i="37" s="1"/>
  <c r="T23" i="37"/>
  <c r="T49" i="37" s="1"/>
  <c r="Y22" i="39"/>
  <c r="Y23" i="39"/>
  <c r="Y13" i="37"/>
  <c r="F34" i="40"/>
  <c r="F35" i="40" s="1"/>
  <c r="F39" i="40" s="1"/>
  <c r="Y13" i="39"/>
  <c r="E26" i="39"/>
  <c r="Y12" i="39"/>
  <c r="E21" i="38"/>
  <c r="F25" i="36" s="1"/>
  <c r="H82" i="37"/>
  <c r="E12" i="37"/>
  <c r="Y12" i="37" s="1"/>
  <c r="Y48" i="37"/>
  <c r="K81" i="63" l="1"/>
  <c r="K85" i="63" s="1"/>
  <c r="Y46" i="63"/>
  <c r="E65" i="63"/>
  <c r="E67" i="63" s="1"/>
  <c r="I8" i="56"/>
  <c r="I10" i="56" s="1"/>
  <c r="I14" i="56"/>
  <c r="I16" i="56" s="1"/>
  <c r="Z35" i="40"/>
  <c r="L58" i="37"/>
  <c r="L57" i="37"/>
  <c r="K29" i="41"/>
  <c r="Z27" i="41"/>
  <c r="J29" i="41"/>
  <c r="F27" i="41"/>
  <c r="F29" i="41" s="1"/>
  <c r="G29" i="41"/>
  <c r="F57" i="37" s="1"/>
  <c r="H35" i="41"/>
  <c r="H36" i="41" s="1"/>
  <c r="G58" i="37"/>
  <c r="G54" i="37" s="1"/>
  <c r="M35" i="41"/>
  <c r="M36" i="41" s="1"/>
  <c r="N26" i="41"/>
  <c r="N29" i="41" s="1"/>
  <c r="M57" i="37" s="1"/>
  <c r="P26" i="41"/>
  <c r="P29" i="41" s="1"/>
  <c r="O57" i="37" s="1"/>
  <c r="S18" i="37"/>
  <c r="S26" i="37" s="1"/>
  <c r="S35" i="37" s="1"/>
  <c r="S47" i="37" s="1"/>
  <c r="E8" i="38"/>
  <c r="E14" i="38" s="1"/>
  <c r="E16" i="38" s="1"/>
  <c r="E79" i="37" s="1"/>
  <c r="E77" i="37" s="1"/>
  <c r="X23" i="37"/>
  <c r="E23" i="37"/>
  <c r="E18" i="37" s="1"/>
  <c r="E26" i="37" s="1"/>
  <c r="E35" i="37" s="1"/>
  <c r="E36" i="37" s="1"/>
  <c r="E37" i="37" s="1"/>
  <c r="E39" i="37" s="1"/>
  <c r="E83" i="37" s="1"/>
  <c r="E81" i="37" s="1"/>
  <c r="J18" i="37"/>
  <c r="J26" i="37" s="1"/>
  <c r="J35" i="37" s="1"/>
  <c r="J36" i="37" s="1"/>
  <c r="J37" i="37" s="1"/>
  <c r="F23" i="36"/>
  <c r="I23" i="37"/>
  <c r="R49" i="37"/>
  <c r="V18" i="37"/>
  <c r="V26" i="37" s="1"/>
  <c r="V35" i="37" s="1"/>
  <c r="V47" i="37" s="1"/>
  <c r="M49" i="37"/>
  <c r="G18" i="37"/>
  <c r="G26" i="37" s="1"/>
  <c r="G35" i="37" s="1"/>
  <c r="G36" i="37" s="1"/>
  <c r="G37" i="37" s="1"/>
  <c r="U49" i="37"/>
  <c r="Q18" i="37"/>
  <c r="Q26" i="37" s="1"/>
  <c r="Q35" i="37" s="1"/>
  <c r="Q36" i="37" s="1"/>
  <c r="Q37" i="37" s="1"/>
  <c r="T18" i="37"/>
  <c r="T26" i="37" s="1"/>
  <c r="T35" i="37" s="1"/>
  <c r="T47" i="37" s="1"/>
  <c r="P18" i="37"/>
  <c r="P26" i="37" s="1"/>
  <c r="P35" i="37" s="1"/>
  <c r="P47" i="37" s="1"/>
  <c r="O18" i="37"/>
  <c r="O26" i="37" s="1"/>
  <c r="O35" i="37" s="1"/>
  <c r="O47" i="37" s="1"/>
  <c r="F18" i="37"/>
  <c r="F26" i="37" s="1"/>
  <c r="F35" i="37" s="1"/>
  <c r="F47" i="37" s="1"/>
  <c r="N18" i="37"/>
  <c r="N26" i="37" s="1"/>
  <c r="N35" i="37" s="1"/>
  <c r="N47" i="37" s="1"/>
  <c r="K18" i="37"/>
  <c r="K26" i="37" s="1"/>
  <c r="K35" i="37" s="1"/>
  <c r="K47" i="37" s="1"/>
  <c r="L49" i="37"/>
  <c r="L18" i="37"/>
  <c r="L26" i="37" s="1"/>
  <c r="L35" i="37" s="1"/>
  <c r="L47" i="37" s="1"/>
  <c r="F14" i="38"/>
  <c r="F16" i="38" s="1"/>
  <c r="H49" i="37"/>
  <c r="H18" i="37"/>
  <c r="H26" i="37" s="1"/>
  <c r="H35" i="37" s="1"/>
  <c r="H36" i="37" s="1"/>
  <c r="H37" i="37" s="1"/>
  <c r="W49" i="37"/>
  <c r="W18" i="37"/>
  <c r="W26" i="37" s="1"/>
  <c r="W35" i="37" s="1"/>
  <c r="W36" i="37" s="1"/>
  <c r="W37" i="37" s="1"/>
  <c r="D29" i="39"/>
  <c r="F31" i="36" s="1"/>
  <c r="Y26" i="39"/>
  <c r="F29" i="36" s="1"/>
  <c r="I82" i="37"/>
  <c r="M47" i="37"/>
  <c r="M36" i="37"/>
  <c r="M37" i="37" s="1"/>
  <c r="V36" i="37"/>
  <c r="V37" i="37" s="1"/>
  <c r="U47" i="37"/>
  <c r="U36" i="37"/>
  <c r="U37" i="37" s="1"/>
  <c r="R47" i="37"/>
  <c r="R36" i="37"/>
  <c r="R37" i="37" s="1"/>
  <c r="F66" i="63" l="1"/>
  <c r="F67" i="63" s="1"/>
  <c r="E75" i="63"/>
  <c r="E74" i="63" s="1"/>
  <c r="E86" i="63" s="1"/>
  <c r="L81" i="63"/>
  <c r="L85" i="63" s="1"/>
  <c r="J14" i="56"/>
  <c r="J16" i="56" s="1"/>
  <c r="J8" i="56"/>
  <c r="J10" i="56" s="1"/>
  <c r="L54" i="37"/>
  <c r="K35" i="41"/>
  <c r="K36" i="41" s="1"/>
  <c r="J57" i="37"/>
  <c r="J35" i="41"/>
  <c r="J36" i="41" s="1"/>
  <c r="I57" i="37"/>
  <c r="E58" i="37"/>
  <c r="E57" i="37"/>
  <c r="J47" i="37"/>
  <c r="S36" i="37"/>
  <c r="S37" i="37" s="1"/>
  <c r="S39" i="37" s="1"/>
  <c r="J58" i="37"/>
  <c r="G35" i="41"/>
  <c r="G36" i="41" s="1"/>
  <c r="I58" i="37"/>
  <c r="F58" i="37"/>
  <c r="F54" i="37" s="1"/>
  <c r="F35" i="41"/>
  <c r="F36" i="41" s="1"/>
  <c r="F30" i="41"/>
  <c r="F31" i="41" s="1"/>
  <c r="I26" i="41"/>
  <c r="I29" i="41" s="1"/>
  <c r="L26" i="41"/>
  <c r="L29" i="41" s="1"/>
  <c r="K57" i="37" s="1"/>
  <c r="O58" i="37"/>
  <c r="P35" i="41"/>
  <c r="P36" i="41" s="1"/>
  <c r="S26" i="41"/>
  <c r="S29" i="41" s="1"/>
  <c r="R57" i="37" s="1"/>
  <c r="N35" i="41"/>
  <c r="N36" i="41" s="1"/>
  <c r="M58" i="37"/>
  <c r="Q26" i="41"/>
  <c r="Q29" i="41" s="1"/>
  <c r="P57" i="37" s="1"/>
  <c r="O36" i="37"/>
  <c r="O37" i="37" s="1"/>
  <c r="O50" i="37" s="1"/>
  <c r="O46" i="37" s="1"/>
  <c r="E49" i="37"/>
  <c r="Y9" i="38"/>
  <c r="E10" i="38"/>
  <c r="I18" i="37"/>
  <c r="I26" i="37" s="1"/>
  <c r="I35" i="37" s="1"/>
  <c r="I49" i="37"/>
  <c r="X49" i="37"/>
  <c r="X18" i="37"/>
  <c r="X26" i="37" s="1"/>
  <c r="X35" i="37" s="1"/>
  <c r="L36" i="37"/>
  <c r="L37" i="37" s="1"/>
  <c r="L50" i="37" s="1"/>
  <c r="L46" i="37" s="1"/>
  <c r="Y23" i="37"/>
  <c r="F36" i="37"/>
  <c r="F37" i="37" s="1"/>
  <c r="T36" i="37"/>
  <c r="T37" i="37" s="1"/>
  <c r="T50" i="37" s="1"/>
  <c r="T46" i="37" s="1"/>
  <c r="G47" i="37"/>
  <c r="Q47" i="37"/>
  <c r="K36" i="37"/>
  <c r="K37" i="37" s="1"/>
  <c r="K50" i="37" s="1"/>
  <c r="K46" i="37" s="1"/>
  <c r="N36" i="37"/>
  <c r="N37" i="37" s="1"/>
  <c r="N39" i="37" s="1"/>
  <c r="P36" i="37"/>
  <c r="P37" i="37" s="1"/>
  <c r="P50" i="37" s="1"/>
  <c r="P46" i="37" s="1"/>
  <c r="H47" i="37"/>
  <c r="W47" i="37"/>
  <c r="G14" i="38"/>
  <c r="G16" i="38" s="1"/>
  <c r="F79" i="37"/>
  <c r="F77" i="37" s="1"/>
  <c r="J50" i="37"/>
  <c r="J39" i="37"/>
  <c r="G50" i="37"/>
  <c r="G39" i="37"/>
  <c r="R50" i="37"/>
  <c r="R46" i="37" s="1"/>
  <c r="R39" i="37"/>
  <c r="U50" i="37"/>
  <c r="U46" i="37" s="1"/>
  <c r="U39" i="37"/>
  <c r="S50" i="37"/>
  <c r="S46" i="37" s="1"/>
  <c r="M50" i="37"/>
  <c r="M46" i="37" s="1"/>
  <c r="M39" i="37"/>
  <c r="H50" i="37"/>
  <c r="H39" i="37"/>
  <c r="J82" i="37"/>
  <c r="W50" i="37"/>
  <c r="W39" i="37"/>
  <c r="Q50" i="37"/>
  <c r="Q39" i="37"/>
  <c r="V50" i="37"/>
  <c r="V46" i="37" s="1"/>
  <c r="V39" i="37"/>
  <c r="M81" i="63" l="1"/>
  <c r="M85" i="63" s="1"/>
  <c r="F75" i="63"/>
  <c r="F74" i="63" s="1"/>
  <c r="F86" i="63" s="1"/>
  <c r="G66" i="63"/>
  <c r="G67" i="63" s="1"/>
  <c r="K14" i="56"/>
  <c r="K16" i="56" s="1"/>
  <c r="K8" i="56"/>
  <c r="K10" i="56" s="1"/>
  <c r="J46" i="37"/>
  <c r="L65" i="37"/>
  <c r="E54" i="37"/>
  <c r="I35" i="41"/>
  <c r="I36" i="41" s="1"/>
  <c r="H57" i="37"/>
  <c r="F8" i="38"/>
  <c r="F10" i="38" s="1"/>
  <c r="G8" i="38" s="1"/>
  <c r="G10" i="38" s="1"/>
  <c r="H8" i="38" s="1"/>
  <c r="H10" i="38" s="1"/>
  <c r="I8" i="38" s="1"/>
  <c r="I10" i="38" s="1"/>
  <c r="J8" i="38" s="1"/>
  <c r="J10" i="38" s="1"/>
  <c r="K8" i="38" s="1"/>
  <c r="K10" i="38" s="1"/>
  <c r="L8" i="38" s="1"/>
  <c r="L10" i="38" s="1"/>
  <c r="M8" i="38" s="1"/>
  <c r="M10" i="38" s="1"/>
  <c r="N8" i="38" s="1"/>
  <c r="N10" i="38" s="1"/>
  <c r="O8" i="38" s="1"/>
  <c r="O10" i="38" s="1"/>
  <c r="P8" i="38" s="1"/>
  <c r="P10" i="38" s="1"/>
  <c r="Q8" i="38" s="1"/>
  <c r="Q10" i="38" s="1"/>
  <c r="R8" i="38" s="1"/>
  <c r="R10" i="38" s="1"/>
  <c r="S8" i="38" s="1"/>
  <c r="S10" i="38" s="1"/>
  <c r="T8" i="38" s="1"/>
  <c r="T10" i="38" s="1"/>
  <c r="U8" i="38" s="1"/>
  <c r="U10" i="38" s="1"/>
  <c r="V8" i="38" s="1"/>
  <c r="V10" i="38" s="1"/>
  <c r="W8" i="38" s="1"/>
  <c r="W10" i="38" s="1"/>
  <c r="X8" i="38" s="1"/>
  <c r="X10" i="38" s="1"/>
  <c r="E76" i="37"/>
  <c r="F50" i="37"/>
  <c r="F46" i="37" s="1"/>
  <c r="F65" i="37" s="1"/>
  <c r="F39" i="37"/>
  <c r="Y49" i="37"/>
  <c r="O39" i="37"/>
  <c r="J54" i="37"/>
  <c r="J65" i="37" s="1"/>
  <c r="I54" i="37"/>
  <c r="O54" i="37"/>
  <c r="O65" i="37" s="1"/>
  <c r="H58" i="37"/>
  <c r="M54" i="37"/>
  <c r="M65" i="37" s="1"/>
  <c r="L35" i="41"/>
  <c r="L36" i="41" s="1"/>
  <c r="K58" i="37"/>
  <c r="H30" i="41"/>
  <c r="H31" i="41" s="1"/>
  <c r="O26" i="41"/>
  <c r="O29" i="41" s="1"/>
  <c r="W26" i="41"/>
  <c r="W29" i="41" s="1"/>
  <c r="V57" i="37" s="1"/>
  <c r="T26" i="41"/>
  <c r="T29" i="41" s="1"/>
  <c r="S57" i="37" s="1"/>
  <c r="Y26" i="41"/>
  <c r="Y29" i="41" s="1"/>
  <c r="X57" i="37" s="1"/>
  <c r="V26" i="41"/>
  <c r="V29" i="41" s="1"/>
  <c r="U57" i="37" s="1"/>
  <c r="Q35" i="41"/>
  <c r="Q36" i="41" s="1"/>
  <c r="P58" i="37"/>
  <c r="S35" i="41"/>
  <c r="S36" i="41" s="1"/>
  <c r="R58" i="37"/>
  <c r="L39" i="37"/>
  <c r="Y18" i="37"/>
  <c r="T39" i="37"/>
  <c r="Y26" i="37"/>
  <c r="I36" i="37"/>
  <c r="I37" i="37" s="1"/>
  <c r="I47" i="37"/>
  <c r="X36" i="37"/>
  <c r="X37" i="37" s="1"/>
  <c r="X47" i="37"/>
  <c r="Q46" i="37"/>
  <c r="K39" i="37"/>
  <c r="N50" i="37"/>
  <c r="N46" i="37" s="1"/>
  <c r="G46" i="37"/>
  <c r="G65" i="37" s="1"/>
  <c r="P39" i="37"/>
  <c r="W46" i="37"/>
  <c r="H46" i="37"/>
  <c r="H14" i="38"/>
  <c r="H16" i="38" s="1"/>
  <c r="G79" i="37"/>
  <c r="G77" i="37" s="1"/>
  <c r="E47" i="37"/>
  <c r="Y35" i="37"/>
  <c r="K82" i="37"/>
  <c r="H66" i="63" l="1"/>
  <c r="H67" i="63" s="1"/>
  <c r="G75" i="63"/>
  <c r="G74" i="63" s="1"/>
  <c r="G86" i="63" s="1"/>
  <c r="N81" i="63"/>
  <c r="N85" i="63" s="1"/>
  <c r="L8" i="56"/>
  <c r="L10" i="56" s="1"/>
  <c r="L14" i="56"/>
  <c r="L16" i="56" s="1"/>
  <c r="M30" i="41"/>
  <c r="M31" i="41" s="1"/>
  <c r="N57" i="37"/>
  <c r="F76" i="37"/>
  <c r="P54" i="37"/>
  <c r="P65" i="37" s="1"/>
  <c r="R54" i="37"/>
  <c r="R65" i="37" s="1"/>
  <c r="K54" i="37"/>
  <c r="K65" i="37" s="1"/>
  <c r="H54" i="37"/>
  <c r="R26" i="41"/>
  <c r="R29" i="41" s="1"/>
  <c r="Q57" i="37" s="1"/>
  <c r="O35" i="41"/>
  <c r="O36" i="41" s="1"/>
  <c r="N58" i="37"/>
  <c r="X58" i="37"/>
  <c r="Y35" i="41"/>
  <c r="Y36" i="41" s="1"/>
  <c r="V35" i="41"/>
  <c r="V36" i="41" s="1"/>
  <c r="U58" i="37"/>
  <c r="S58" i="37"/>
  <c r="T35" i="41"/>
  <c r="T36" i="41" s="1"/>
  <c r="W35" i="41"/>
  <c r="W36" i="41" s="1"/>
  <c r="V58" i="37"/>
  <c r="I50" i="37"/>
  <c r="I46" i="37" s="1"/>
  <c r="I65" i="37" s="1"/>
  <c r="I39" i="37"/>
  <c r="X39" i="37"/>
  <c r="X50" i="37"/>
  <c r="X46" i="37" s="1"/>
  <c r="H79" i="37"/>
  <c r="H77" i="37" s="1"/>
  <c r="I14" i="38"/>
  <c r="I16" i="38" s="1"/>
  <c r="G76" i="37"/>
  <c r="L82" i="37"/>
  <c r="Y36" i="37"/>
  <c r="Y47" i="37"/>
  <c r="O81" i="63" l="1"/>
  <c r="O85" i="63" s="1"/>
  <c r="I66" i="63"/>
  <c r="I67" i="63" s="1"/>
  <c r="H75" i="63"/>
  <c r="H74" i="63" s="1"/>
  <c r="H86" i="63" s="1"/>
  <c r="M14" i="56"/>
  <c r="M16" i="56" s="1"/>
  <c r="M8" i="56"/>
  <c r="M10" i="56" s="1"/>
  <c r="V54" i="37"/>
  <c r="V65" i="37" s="1"/>
  <c r="U54" i="37"/>
  <c r="U65" i="37" s="1"/>
  <c r="S54" i="37"/>
  <c r="S65" i="37" s="1"/>
  <c r="X54" i="37"/>
  <c r="X65" i="37" s="1"/>
  <c r="N54" i="37"/>
  <c r="N65" i="37" s="1"/>
  <c r="H65" i="37"/>
  <c r="Q58" i="37"/>
  <c r="R35" i="41"/>
  <c r="R36" i="41" s="1"/>
  <c r="X26" i="41"/>
  <c r="X29" i="41" s="1"/>
  <c r="W57" i="37" s="1"/>
  <c r="I79" i="37"/>
  <c r="I77" i="37" s="1"/>
  <c r="J14" i="38"/>
  <c r="J16" i="38" s="1"/>
  <c r="H76" i="37"/>
  <c r="E50" i="37"/>
  <c r="Y37" i="37"/>
  <c r="M82" i="37"/>
  <c r="J66" i="63" l="1"/>
  <c r="J67" i="63" s="1"/>
  <c r="I75" i="63"/>
  <c r="I74" i="63" s="1"/>
  <c r="I86" i="63" s="1"/>
  <c r="P81" i="63"/>
  <c r="P85" i="63" s="1"/>
  <c r="N8" i="56"/>
  <c r="N10" i="56" s="1"/>
  <c r="N14" i="56"/>
  <c r="N16" i="56" s="1"/>
  <c r="Q54" i="37"/>
  <c r="Q65" i="37" s="1"/>
  <c r="X35" i="41"/>
  <c r="X36" i="41" s="1"/>
  <c r="W30" i="41"/>
  <c r="W31" i="41" s="1"/>
  <c r="W58" i="37"/>
  <c r="U26" i="41"/>
  <c r="U29" i="41" s="1"/>
  <c r="T57" i="37" s="1"/>
  <c r="K14" i="38"/>
  <c r="K16" i="38" s="1"/>
  <c r="J79" i="37"/>
  <c r="J77" i="37" s="1"/>
  <c r="I76" i="37"/>
  <c r="N82" i="37"/>
  <c r="X83" i="37"/>
  <c r="T83" i="37"/>
  <c r="P83" i="37"/>
  <c r="L83" i="37"/>
  <c r="L81" i="37" s="1"/>
  <c r="H83" i="37"/>
  <c r="H81" i="37" s="1"/>
  <c r="H85" i="37" s="1"/>
  <c r="W83" i="37"/>
  <c r="S83" i="37"/>
  <c r="O83" i="37"/>
  <c r="K83" i="37"/>
  <c r="K81" i="37" s="1"/>
  <c r="G83" i="37"/>
  <c r="G81" i="37" s="1"/>
  <c r="G85" i="37" s="1"/>
  <c r="V83" i="37"/>
  <c r="R83" i="37"/>
  <c r="N83" i="37"/>
  <c r="J83" i="37"/>
  <c r="J81" i="37" s="1"/>
  <c r="J85" i="37" s="1"/>
  <c r="F83" i="37"/>
  <c r="F81" i="37" s="1"/>
  <c r="F85" i="37" s="1"/>
  <c r="M83" i="37"/>
  <c r="M81" i="37" s="1"/>
  <c r="Q83" i="37"/>
  <c r="I83" i="37"/>
  <c r="I81" i="37" s="1"/>
  <c r="I85" i="37" s="1"/>
  <c r="U83" i="37"/>
  <c r="E85" i="37"/>
  <c r="Y39" i="37"/>
  <c r="Y50" i="37"/>
  <c r="E46" i="37"/>
  <c r="E65" i="37" s="1"/>
  <c r="E67" i="37" s="1"/>
  <c r="E74" i="37" s="1"/>
  <c r="E86" i="37" l="1"/>
  <c r="Q81" i="63"/>
  <c r="Q85" i="63" s="1"/>
  <c r="J75" i="63"/>
  <c r="J74" i="63" s="1"/>
  <c r="J86" i="63" s="1"/>
  <c r="K66" i="63"/>
  <c r="K67" i="63" s="1"/>
  <c r="O14" i="56"/>
  <c r="O16" i="56" s="1"/>
  <c r="O8" i="56"/>
  <c r="O10" i="56" s="1"/>
  <c r="Z26" i="41"/>
  <c r="Z29" i="41" s="1"/>
  <c r="W54" i="37"/>
  <c r="W65" i="37" s="1"/>
  <c r="U35" i="41"/>
  <c r="U36" i="41" s="1"/>
  <c r="T58" i="37"/>
  <c r="R30" i="41"/>
  <c r="R31" i="41" s="1"/>
  <c r="L14" i="38"/>
  <c r="L16" i="38" s="1"/>
  <c r="K79" i="37"/>
  <c r="K77" i="37" s="1"/>
  <c r="K85" i="37" s="1"/>
  <c r="J76" i="37"/>
  <c r="Y46" i="37"/>
  <c r="O82" i="37"/>
  <c r="N81" i="37"/>
  <c r="L66" i="63" l="1"/>
  <c r="L67" i="63" s="1"/>
  <c r="K75" i="63"/>
  <c r="K74" i="63" s="1"/>
  <c r="K86" i="63" s="1"/>
  <c r="R81" i="63"/>
  <c r="R85" i="63" s="1"/>
  <c r="P8" i="56"/>
  <c r="P10" i="56" s="1"/>
  <c r="P14" i="56"/>
  <c r="P16" i="56" s="1"/>
  <c r="E40" i="41"/>
  <c r="F41" i="36" s="1"/>
  <c r="T54" i="37"/>
  <c r="M14" i="38"/>
  <c r="M16" i="38" s="1"/>
  <c r="L79" i="37"/>
  <c r="L77" i="37" s="1"/>
  <c r="L85" i="37" s="1"/>
  <c r="K76" i="37"/>
  <c r="P82" i="37"/>
  <c r="O81" i="37"/>
  <c r="F66" i="37"/>
  <c r="F67" i="37" s="1"/>
  <c r="F75" i="37" s="1"/>
  <c r="S81" i="63" l="1"/>
  <c r="S85" i="63" s="1"/>
  <c r="M66" i="63"/>
  <c r="M67" i="63" s="1"/>
  <c r="L75" i="63"/>
  <c r="L74" i="63" s="1"/>
  <c r="L86" i="63" s="1"/>
  <c r="Q14" i="56"/>
  <c r="Q16" i="56" s="1"/>
  <c r="Q8" i="56"/>
  <c r="Q10" i="56" s="1"/>
  <c r="T65" i="37"/>
  <c r="M79" i="37"/>
  <c r="M77" i="37" s="1"/>
  <c r="M85" i="37" s="1"/>
  <c r="N14" i="38"/>
  <c r="N16" i="38" s="1"/>
  <c r="L76" i="37"/>
  <c r="F74" i="37"/>
  <c r="F86" i="37" s="1"/>
  <c r="G66" i="37"/>
  <c r="G67" i="37" s="1"/>
  <c r="Q82" i="37"/>
  <c r="P81" i="37"/>
  <c r="N66" i="63" l="1"/>
  <c r="N67" i="63" s="1"/>
  <c r="M75" i="63"/>
  <c r="M74" i="63" s="1"/>
  <c r="M86" i="63" s="1"/>
  <c r="T81" i="63"/>
  <c r="T85" i="63" s="1"/>
  <c r="R8" i="56"/>
  <c r="R10" i="56" s="1"/>
  <c r="R14" i="56"/>
  <c r="R16" i="56" s="1"/>
  <c r="O14" i="38"/>
  <c r="O16" i="38" s="1"/>
  <c r="N79" i="37"/>
  <c r="N77" i="37" s="1"/>
  <c r="N85" i="37" s="1"/>
  <c r="M76" i="37"/>
  <c r="R82" i="37"/>
  <c r="Q81" i="37"/>
  <c r="G75" i="37"/>
  <c r="G74" i="37" s="1"/>
  <c r="G86" i="37" s="1"/>
  <c r="H66" i="37"/>
  <c r="H67" i="37" s="1"/>
  <c r="U81" i="63" l="1"/>
  <c r="U85" i="63" s="1"/>
  <c r="N75" i="63"/>
  <c r="N74" i="63" s="1"/>
  <c r="N86" i="63" s="1"/>
  <c r="O66" i="63"/>
  <c r="O67" i="63" s="1"/>
  <c r="S14" i="56"/>
  <c r="S16" i="56" s="1"/>
  <c r="S8" i="56"/>
  <c r="S10" i="56" s="1"/>
  <c r="O79" i="37"/>
  <c r="O77" i="37" s="1"/>
  <c r="O85" i="37" s="1"/>
  <c r="P14" i="38"/>
  <c r="P16" i="38" s="1"/>
  <c r="N76" i="37"/>
  <c r="I66" i="37"/>
  <c r="I67" i="37" s="1"/>
  <c r="H75" i="37"/>
  <c r="H74" i="37" s="1"/>
  <c r="H86" i="37" s="1"/>
  <c r="S82" i="37"/>
  <c r="R81" i="37"/>
  <c r="P66" i="63" l="1"/>
  <c r="P67" i="63" s="1"/>
  <c r="O75" i="63"/>
  <c r="O74" i="63" s="1"/>
  <c r="O86" i="63" s="1"/>
  <c r="V81" i="63"/>
  <c r="V85" i="63" s="1"/>
  <c r="T8" i="56"/>
  <c r="T10" i="56" s="1"/>
  <c r="T14" i="56"/>
  <c r="T16" i="56" s="1"/>
  <c r="P79" i="37"/>
  <c r="P77" i="37" s="1"/>
  <c r="P85" i="37" s="1"/>
  <c r="Q14" i="38"/>
  <c r="Q16" i="38" s="1"/>
  <c r="O76" i="37"/>
  <c r="T82" i="37"/>
  <c r="S81" i="37"/>
  <c r="I75" i="37"/>
  <c r="I74" i="37" s="1"/>
  <c r="I86" i="37" s="1"/>
  <c r="J66" i="37"/>
  <c r="J67" i="37" s="1"/>
  <c r="W81" i="63" l="1"/>
  <c r="W85" i="63" s="1"/>
  <c r="X81" i="63"/>
  <c r="X85" i="63" s="1"/>
  <c r="Q66" i="63"/>
  <c r="Q67" i="63" s="1"/>
  <c r="P75" i="63"/>
  <c r="P74" i="63" s="1"/>
  <c r="P86" i="63" s="1"/>
  <c r="U8" i="56"/>
  <c r="U10" i="56" s="1"/>
  <c r="U14" i="56"/>
  <c r="U16" i="56" s="1"/>
  <c r="R14" i="38"/>
  <c r="R16" i="38" s="1"/>
  <c r="Q79" i="37"/>
  <c r="Q77" i="37" s="1"/>
  <c r="Q85" i="37" s="1"/>
  <c r="P76" i="37"/>
  <c r="J75" i="37"/>
  <c r="J74" i="37" s="1"/>
  <c r="J86" i="37" s="1"/>
  <c r="K66" i="37"/>
  <c r="K67" i="37" s="1"/>
  <c r="T81" i="37"/>
  <c r="U82" i="37"/>
  <c r="R66" i="63" l="1"/>
  <c r="R67" i="63" s="1"/>
  <c r="Q75" i="63"/>
  <c r="Q74" i="63" s="1"/>
  <c r="Q86" i="63" s="1"/>
  <c r="V8" i="56"/>
  <c r="V10" i="56" s="1"/>
  <c r="V14" i="56"/>
  <c r="V16" i="56" s="1"/>
  <c r="R79" i="37"/>
  <c r="R77" i="37" s="1"/>
  <c r="R85" i="37" s="1"/>
  <c r="S14" i="38"/>
  <c r="S16" i="38" s="1"/>
  <c r="Q76" i="37"/>
  <c r="V82" i="37"/>
  <c r="U81" i="37"/>
  <c r="K75" i="37"/>
  <c r="K74" i="37" s="1"/>
  <c r="K86" i="37" s="1"/>
  <c r="L66" i="37"/>
  <c r="L67" i="37" s="1"/>
  <c r="R75" i="63" l="1"/>
  <c r="R74" i="63" s="1"/>
  <c r="R86" i="63" s="1"/>
  <c r="S66" i="63"/>
  <c r="S67" i="63" s="1"/>
  <c r="W14" i="56"/>
  <c r="W16" i="56" s="1"/>
  <c r="W8" i="56"/>
  <c r="W10" i="56" s="1"/>
  <c r="S79" i="37"/>
  <c r="S77" i="37" s="1"/>
  <c r="S85" i="37" s="1"/>
  <c r="T14" i="38"/>
  <c r="T16" i="38" s="1"/>
  <c r="R76" i="37"/>
  <c r="M66" i="37"/>
  <c r="M67" i="37" s="1"/>
  <c r="L75" i="37"/>
  <c r="L74" i="37" s="1"/>
  <c r="L86" i="37" s="1"/>
  <c r="W82" i="37"/>
  <c r="V81" i="37"/>
  <c r="T66" i="63" l="1"/>
  <c r="T67" i="63" s="1"/>
  <c r="S75" i="63"/>
  <c r="S74" i="63" s="1"/>
  <c r="S86" i="63" s="1"/>
  <c r="X14" i="56"/>
  <c r="X16" i="56" s="1"/>
  <c r="X8" i="56"/>
  <c r="X10" i="56" s="1"/>
  <c r="U14" i="38"/>
  <c r="U16" i="38" s="1"/>
  <c r="T79" i="37"/>
  <c r="T77" i="37" s="1"/>
  <c r="T85" i="37" s="1"/>
  <c r="S76" i="37"/>
  <c r="X82" i="37"/>
  <c r="X81" i="37" s="1"/>
  <c r="W81" i="37"/>
  <c r="M75" i="37"/>
  <c r="M74" i="37" s="1"/>
  <c r="M86" i="37" s="1"/>
  <c r="N66" i="37"/>
  <c r="N67" i="37" s="1"/>
  <c r="U66" i="63" l="1"/>
  <c r="U67" i="63" s="1"/>
  <c r="T75" i="63"/>
  <c r="T74" i="63" s="1"/>
  <c r="T86" i="63" s="1"/>
  <c r="V14" i="38"/>
  <c r="V16" i="38" s="1"/>
  <c r="U79" i="37"/>
  <c r="U77" i="37" s="1"/>
  <c r="U85" i="37" s="1"/>
  <c r="T76" i="37"/>
  <c r="N75" i="37"/>
  <c r="N74" i="37" s="1"/>
  <c r="N86" i="37" s="1"/>
  <c r="O66" i="37"/>
  <c r="O67" i="37" s="1"/>
  <c r="V66" i="63" l="1"/>
  <c r="V67" i="63" s="1"/>
  <c r="U75" i="63"/>
  <c r="U74" i="63" s="1"/>
  <c r="U86" i="63" s="1"/>
  <c r="V79" i="37"/>
  <c r="V77" i="37" s="1"/>
  <c r="V85" i="37" s="1"/>
  <c r="W14" i="38"/>
  <c r="W16" i="38" s="1"/>
  <c r="U76" i="37"/>
  <c r="O75" i="37"/>
  <c r="O74" i="37" s="1"/>
  <c r="O86" i="37" s="1"/>
  <c r="P66" i="37"/>
  <c r="P67" i="37" s="1"/>
  <c r="V75" i="63" l="1"/>
  <c r="V74" i="63" s="1"/>
  <c r="V86" i="63" s="1"/>
  <c r="W66" i="63"/>
  <c r="W67" i="63" s="1"/>
  <c r="W79" i="37"/>
  <c r="W77" i="37" s="1"/>
  <c r="W85" i="37" s="1"/>
  <c r="X14" i="38"/>
  <c r="X16" i="38" s="1"/>
  <c r="X79" i="37" s="1"/>
  <c r="X77" i="37" s="1"/>
  <c r="X85" i="37" s="1"/>
  <c r="V76" i="37"/>
  <c r="Q66" i="37"/>
  <c r="Q67" i="37" s="1"/>
  <c r="P75" i="37"/>
  <c r="P74" i="37" s="1"/>
  <c r="P86" i="37" s="1"/>
  <c r="X66" i="63" l="1"/>
  <c r="X67" i="63" s="1"/>
  <c r="X75" i="63" s="1"/>
  <c r="X74" i="63" s="1"/>
  <c r="X86" i="63" s="1"/>
  <c r="W75" i="63"/>
  <c r="W74" i="63" s="1"/>
  <c r="W86" i="63" s="1"/>
  <c r="X76" i="37"/>
  <c r="W76" i="37"/>
  <c r="Q75" i="37"/>
  <c r="Q74" i="37" s="1"/>
  <c r="Q86" i="37" s="1"/>
  <c r="R66" i="37"/>
  <c r="R67" i="37" s="1"/>
  <c r="R75" i="37" l="1"/>
  <c r="R74" i="37" s="1"/>
  <c r="R86" i="37" s="1"/>
  <c r="S66" i="37"/>
  <c r="S67" i="37" s="1"/>
  <c r="S75" i="37" l="1"/>
  <c r="S74" i="37" s="1"/>
  <c r="S86" i="37" s="1"/>
  <c r="T66" i="37"/>
  <c r="T67" i="37" s="1"/>
  <c r="U66" i="37" l="1"/>
  <c r="U67" i="37" s="1"/>
  <c r="T75" i="37"/>
  <c r="T74" i="37" s="1"/>
  <c r="T86" i="37" s="1"/>
  <c r="U75" i="37" l="1"/>
  <c r="U74" i="37" s="1"/>
  <c r="U86" i="37" s="1"/>
  <c r="V66" i="37"/>
  <c r="V67" i="37" s="1"/>
  <c r="V75" i="37" l="1"/>
  <c r="V74" i="37" s="1"/>
  <c r="V86" i="37" s="1"/>
  <c r="W66" i="37"/>
  <c r="W67" i="37" s="1"/>
  <c r="W75" i="37" l="1"/>
  <c r="W74" i="37" s="1"/>
  <c r="W86" i="37" s="1"/>
  <c r="X66" i="37"/>
  <c r="X67" i="37" s="1"/>
  <c r="X75" i="37" s="1"/>
  <c r="X74" i="37" s="1"/>
  <c r="X86" i="37" s="1"/>
</calcChain>
</file>

<file path=xl/sharedStrings.xml><?xml version="1.0" encoding="utf-8"?>
<sst xmlns="http://schemas.openxmlformats.org/spreadsheetml/2006/main" count="1938" uniqueCount="283">
  <si>
    <t>下水道利用料金収入</t>
    <rPh sb="0" eb="3">
      <t>ゲスイドウ</t>
    </rPh>
    <rPh sb="3" eb="5">
      <t>リヨウ</t>
    </rPh>
    <rPh sb="5" eb="7">
      <t>リョウキン</t>
    </rPh>
    <rPh sb="7" eb="9">
      <t>シュウニュウ</t>
    </rPh>
    <phoneticPr fontId="3"/>
  </si>
  <si>
    <t>附帯事業収入</t>
    <rPh sb="0" eb="2">
      <t>フタイ</t>
    </rPh>
    <rPh sb="2" eb="4">
      <t>ジギョウ</t>
    </rPh>
    <rPh sb="4" eb="6">
      <t>シュウニュウ</t>
    </rPh>
    <phoneticPr fontId="3"/>
  </si>
  <si>
    <t>任意事業収入</t>
    <rPh sb="0" eb="2">
      <t>ニンイ</t>
    </rPh>
    <rPh sb="2" eb="4">
      <t>ジギョウ</t>
    </rPh>
    <rPh sb="4" eb="6">
      <t>シュウニュウ</t>
    </rPh>
    <phoneticPr fontId="3"/>
  </si>
  <si>
    <t>営業費用</t>
    <rPh sb="0" eb="2">
      <t>エイギョウ</t>
    </rPh>
    <rPh sb="2" eb="4">
      <t>ヒヨウ</t>
    </rPh>
    <phoneticPr fontId="3"/>
  </si>
  <si>
    <t>維持管理費</t>
    <rPh sb="0" eb="2">
      <t>イジ</t>
    </rPh>
    <rPh sb="2" eb="5">
      <t>カンリヒ</t>
    </rPh>
    <phoneticPr fontId="3"/>
  </si>
  <si>
    <t>人件費</t>
    <rPh sb="0" eb="3">
      <t>ジンケンヒ</t>
    </rPh>
    <phoneticPr fontId="3"/>
  </si>
  <si>
    <t>営業外収益</t>
    <rPh sb="0" eb="3">
      <t>エイギョウガイ</t>
    </rPh>
    <rPh sb="3" eb="5">
      <t>シュウエキ</t>
    </rPh>
    <phoneticPr fontId="3"/>
  </si>
  <si>
    <t>営業収益</t>
    <rPh sb="0" eb="2">
      <t>エイギョウ</t>
    </rPh>
    <rPh sb="2" eb="4">
      <t>シュウエキ</t>
    </rPh>
    <phoneticPr fontId="3"/>
  </si>
  <si>
    <t>営業外費用</t>
    <rPh sb="0" eb="3">
      <t>エイギョウガイ</t>
    </rPh>
    <rPh sb="3" eb="5">
      <t>ヒヨウ</t>
    </rPh>
    <phoneticPr fontId="3"/>
  </si>
  <si>
    <t>事業期間計</t>
    <rPh sb="0" eb="2">
      <t>ジギョウ</t>
    </rPh>
    <rPh sb="2" eb="4">
      <t>キカン</t>
    </rPh>
    <rPh sb="4" eb="5">
      <t>ケイ</t>
    </rPh>
    <phoneticPr fontId="3"/>
  </si>
  <si>
    <t>法人税、住民税及び事業税</t>
    <phoneticPr fontId="3"/>
  </si>
  <si>
    <t>法人税等調整額</t>
    <phoneticPr fontId="3"/>
  </si>
  <si>
    <t>営業活動キャッシュ・フロー</t>
    <rPh sb="0" eb="2">
      <t>エイギョウ</t>
    </rPh>
    <rPh sb="2" eb="4">
      <t>カツドウ</t>
    </rPh>
    <phoneticPr fontId="3"/>
  </si>
  <si>
    <t>法人税等支払額</t>
    <rPh sb="0" eb="3">
      <t>ホウジンゼイ</t>
    </rPh>
    <rPh sb="3" eb="4">
      <t>トウ</t>
    </rPh>
    <rPh sb="4" eb="6">
      <t>シハラ</t>
    </rPh>
    <rPh sb="6" eb="7">
      <t>ガク</t>
    </rPh>
    <phoneticPr fontId="3"/>
  </si>
  <si>
    <t>投資活動キャッシュ・フロー</t>
    <rPh sb="0" eb="2">
      <t>トウシ</t>
    </rPh>
    <rPh sb="2" eb="4">
      <t>カツドウ</t>
    </rPh>
    <phoneticPr fontId="3"/>
  </si>
  <si>
    <t>財務活動キャッシュ・フロー</t>
    <rPh sb="0" eb="2">
      <t>ザイム</t>
    </rPh>
    <rPh sb="2" eb="4">
      <t>カツドウ</t>
    </rPh>
    <phoneticPr fontId="3"/>
  </si>
  <si>
    <t>借入返済</t>
    <rPh sb="0" eb="2">
      <t>カリイレ</t>
    </rPh>
    <rPh sb="2" eb="4">
      <t>ヘンサイ</t>
    </rPh>
    <phoneticPr fontId="3"/>
  </si>
  <si>
    <t>新規借入</t>
    <rPh sb="0" eb="2">
      <t>シンキ</t>
    </rPh>
    <rPh sb="2" eb="4">
      <t>カリイレ</t>
    </rPh>
    <phoneticPr fontId="3"/>
  </si>
  <si>
    <t>現金及び現金同等物の増減</t>
    <phoneticPr fontId="3"/>
  </si>
  <si>
    <t>期首現金及び現金同等物の残高</t>
    <phoneticPr fontId="3"/>
  </si>
  <si>
    <t>期末現金及び現金同等物の残高</t>
    <phoneticPr fontId="3"/>
  </si>
  <si>
    <t>資産</t>
    <rPh sb="0" eb="2">
      <t>シサン</t>
    </rPh>
    <phoneticPr fontId="3"/>
  </si>
  <si>
    <t>負債</t>
    <rPh sb="0" eb="2">
      <t>フサイ</t>
    </rPh>
    <phoneticPr fontId="3"/>
  </si>
  <si>
    <t>純資産</t>
    <rPh sb="0" eb="3">
      <t>ジュンシサン</t>
    </rPh>
    <phoneticPr fontId="2"/>
  </si>
  <si>
    <t>資本金</t>
    <rPh sb="0" eb="2">
      <t>シホン</t>
    </rPh>
    <rPh sb="2" eb="3">
      <t>キン</t>
    </rPh>
    <phoneticPr fontId="2"/>
  </si>
  <si>
    <r>
      <rPr>
        <sz val="11"/>
        <rFont val="ＭＳ Ｐゴシック"/>
        <family val="3"/>
        <charset val="128"/>
      </rPr>
      <t>負債・純資産合計</t>
    </r>
    <rPh sb="0" eb="2">
      <t>フサイ</t>
    </rPh>
    <rPh sb="3" eb="6">
      <t>ジュンシサン</t>
    </rPh>
    <rPh sb="6" eb="8">
      <t>ゴウケイ</t>
    </rPh>
    <phoneticPr fontId="3"/>
  </si>
  <si>
    <t>借入金</t>
    <rPh sb="0" eb="2">
      <t>カリイレ</t>
    </rPh>
    <rPh sb="2" eb="3">
      <t>キン</t>
    </rPh>
    <phoneticPr fontId="2"/>
  </si>
  <si>
    <t>現金及び現金同等物</t>
    <rPh sb="0" eb="2">
      <t>ゲンキン</t>
    </rPh>
    <rPh sb="2" eb="3">
      <t>オヨ</t>
    </rPh>
    <rPh sb="4" eb="6">
      <t>ゲンキン</t>
    </rPh>
    <rPh sb="6" eb="8">
      <t>ドウトウ</t>
    </rPh>
    <rPh sb="8" eb="9">
      <t>ブツ</t>
    </rPh>
    <phoneticPr fontId="3"/>
  </si>
  <si>
    <t>（単位：百万円）</t>
    <rPh sb="1" eb="3">
      <t>タンイ</t>
    </rPh>
    <rPh sb="4" eb="7">
      <t>ヒャクマンエン</t>
    </rPh>
    <phoneticPr fontId="3"/>
  </si>
  <si>
    <t>合計</t>
    <rPh sb="0" eb="2">
      <t>ゴウケイ</t>
    </rPh>
    <phoneticPr fontId="3"/>
  </si>
  <si>
    <t>運営権償却費</t>
    <rPh sb="0" eb="2">
      <t>ウンエイ</t>
    </rPh>
    <rPh sb="2" eb="3">
      <t>ケン</t>
    </rPh>
    <rPh sb="3" eb="5">
      <t>ショウキャク</t>
    </rPh>
    <rPh sb="5" eb="6">
      <t>ヒ</t>
    </rPh>
    <phoneticPr fontId="3"/>
  </si>
  <si>
    <t>運営権</t>
    <rPh sb="0" eb="2">
      <t>ウンエイ</t>
    </rPh>
    <rPh sb="2" eb="3">
      <t>ケン</t>
    </rPh>
    <phoneticPr fontId="3"/>
  </si>
  <si>
    <t>運営権未払金</t>
    <rPh sb="0" eb="2">
      <t>ウンエイ</t>
    </rPh>
    <rPh sb="2" eb="3">
      <t>ケン</t>
    </rPh>
    <rPh sb="3" eb="4">
      <t>ミ</t>
    </rPh>
    <rPh sb="4" eb="5">
      <t>バラ</t>
    </rPh>
    <rPh sb="5" eb="6">
      <t>キン</t>
    </rPh>
    <phoneticPr fontId="3"/>
  </si>
  <si>
    <t>未払消費税の増減</t>
    <rPh sb="0" eb="2">
      <t>ミバラ</t>
    </rPh>
    <rPh sb="2" eb="5">
      <t>ショウヒゼイ</t>
    </rPh>
    <rPh sb="6" eb="8">
      <t>ゾウゲン</t>
    </rPh>
    <phoneticPr fontId="3"/>
  </si>
  <si>
    <t>利益剰余金</t>
    <rPh sb="0" eb="2">
      <t>リエキ</t>
    </rPh>
    <rPh sb="2" eb="5">
      <t>ジョウヨキン</t>
    </rPh>
    <phoneticPr fontId="2"/>
  </si>
  <si>
    <t>償却年数</t>
    <rPh sb="0" eb="2">
      <t>ショウキャク</t>
    </rPh>
    <phoneticPr fontId="3"/>
  </si>
  <si>
    <t>運営権</t>
    <rPh sb="0" eb="2">
      <t>ウンエイ</t>
    </rPh>
    <rPh sb="2" eb="3">
      <t>ケン</t>
    </rPh>
    <phoneticPr fontId="1"/>
  </si>
  <si>
    <t>期首残高</t>
    <rPh sb="0" eb="2">
      <t>キシュ</t>
    </rPh>
    <rPh sb="2" eb="4">
      <t>ザンダカ</t>
    </rPh>
    <phoneticPr fontId="1"/>
  </si>
  <si>
    <t>償却費</t>
    <rPh sb="0" eb="2">
      <t>ショウキャク</t>
    </rPh>
    <rPh sb="2" eb="3">
      <t>ヒ</t>
    </rPh>
    <phoneticPr fontId="1"/>
  </si>
  <si>
    <t>期末残高</t>
    <rPh sb="0" eb="2">
      <t>キマツ</t>
    </rPh>
    <rPh sb="2" eb="4">
      <t>ザンダカ</t>
    </rPh>
    <phoneticPr fontId="1"/>
  </si>
  <si>
    <t>運営権未払金</t>
    <rPh sb="0" eb="2">
      <t>ウンエイ</t>
    </rPh>
    <rPh sb="2" eb="3">
      <t>ケン</t>
    </rPh>
    <phoneticPr fontId="1"/>
  </si>
  <si>
    <t>未払消費税</t>
    <rPh sb="0" eb="2">
      <t>ミバラ</t>
    </rPh>
    <rPh sb="2" eb="5">
      <t>ショウヒゼイ</t>
    </rPh>
    <phoneticPr fontId="3"/>
  </si>
  <si>
    <t>※金額の記載は、アラビア数字を使用すること。</t>
    <phoneticPr fontId="3"/>
  </si>
  <si>
    <t>当期純利益/（損失）</t>
    <rPh sb="7" eb="9">
      <t>ソンシツ</t>
    </rPh>
    <phoneticPr fontId="3"/>
  </si>
  <si>
    <t>税引前当期純利益/（損失）</t>
    <rPh sb="1" eb="2">
      <t>ヒ</t>
    </rPh>
    <rPh sb="10" eb="12">
      <t>ソンシツ</t>
    </rPh>
    <phoneticPr fontId="3"/>
  </si>
  <si>
    <t>営業利益/（損失）</t>
    <rPh sb="0" eb="2">
      <t>エイギョウ</t>
    </rPh>
    <rPh sb="2" eb="4">
      <t>リエキ</t>
    </rPh>
    <rPh sb="6" eb="8">
      <t>ソンシツ</t>
    </rPh>
    <phoneticPr fontId="3"/>
  </si>
  <si>
    <t>経常利益/（損失）</t>
    <rPh sb="0" eb="2">
      <t>ケイジョウ</t>
    </rPh>
    <rPh sb="2" eb="4">
      <t>リエキ</t>
    </rPh>
    <rPh sb="6" eb="8">
      <t>ソンシツ</t>
    </rPh>
    <phoneticPr fontId="3"/>
  </si>
  <si>
    <t>支払利息</t>
    <rPh sb="0" eb="2">
      <t>シハライ</t>
    </rPh>
    <rPh sb="2" eb="4">
      <t>リソク</t>
    </rPh>
    <phoneticPr fontId="3"/>
  </si>
  <si>
    <t>租税公課</t>
    <rPh sb="0" eb="2">
      <t>ソゼイ</t>
    </rPh>
    <rPh sb="2" eb="4">
      <t>コウカ</t>
    </rPh>
    <phoneticPr fontId="3"/>
  </si>
  <si>
    <t>税引前当期純利益/（損失）</t>
    <rPh sb="0" eb="2">
      <t>ゼイビキ</t>
    </rPh>
    <rPh sb="2" eb="3">
      <t>マエ</t>
    </rPh>
    <rPh sb="3" eb="5">
      <t>トウキ</t>
    </rPh>
    <rPh sb="5" eb="8">
      <t>ジュンリエキ</t>
    </rPh>
    <rPh sb="10" eb="12">
      <t>ソンシツ</t>
    </rPh>
    <phoneticPr fontId="3"/>
  </si>
  <si>
    <t>改築に係る費用の支出</t>
    <rPh sb="3" eb="4">
      <t>カカワ</t>
    </rPh>
    <rPh sb="5" eb="7">
      <t>ヒヨウ</t>
    </rPh>
    <rPh sb="8" eb="10">
      <t>シシュツ</t>
    </rPh>
    <phoneticPr fontId="3"/>
  </si>
  <si>
    <t>運営権対価の支払</t>
    <rPh sb="0" eb="2">
      <t>ウンエイ</t>
    </rPh>
    <rPh sb="2" eb="3">
      <t>ケン</t>
    </rPh>
    <rPh sb="3" eb="5">
      <t>タイカ</t>
    </rPh>
    <rPh sb="6" eb="8">
      <t>シハライ</t>
    </rPh>
    <phoneticPr fontId="3"/>
  </si>
  <si>
    <t>その他の資産・負債増減</t>
    <rPh sb="2" eb="3">
      <t>タ</t>
    </rPh>
    <rPh sb="4" eb="6">
      <t>シサン</t>
    </rPh>
    <rPh sb="7" eb="9">
      <t>フサイ</t>
    </rPh>
    <rPh sb="9" eb="11">
      <t>ゾウゲン</t>
    </rPh>
    <phoneticPr fontId="3"/>
  </si>
  <si>
    <t>減価償却費相当額</t>
    <rPh sb="0" eb="2">
      <t>ゲンカ</t>
    </rPh>
    <rPh sb="2" eb="4">
      <t>ショウキャク</t>
    </rPh>
    <rPh sb="4" eb="5">
      <t>ヒ</t>
    </rPh>
    <rPh sb="5" eb="7">
      <t>ソウトウ</t>
    </rPh>
    <rPh sb="7" eb="8">
      <t>ガク</t>
    </rPh>
    <phoneticPr fontId="3"/>
  </si>
  <si>
    <t>減価償却費相当額（長期前払費用償却）</t>
    <rPh sb="0" eb="2">
      <t>ゲンカ</t>
    </rPh>
    <rPh sb="2" eb="4">
      <t>ショウキャク</t>
    </rPh>
    <rPh sb="4" eb="5">
      <t>ヒ</t>
    </rPh>
    <rPh sb="5" eb="7">
      <t>ソウトウ</t>
    </rPh>
    <rPh sb="7" eb="8">
      <t>ガク</t>
    </rPh>
    <rPh sb="9" eb="11">
      <t>チョウキ</t>
    </rPh>
    <rPh sb="11" eb="13">
      <t>マエバライ</t>
    </rPh>
    <rPh sb="13" eb="15">
      <t>ヒヨウ</t>
    </rPh>
    <rPh sb="15" eb="17">
      <t>ショウキャク</t>
    </rPh>
    <phoneticPr fontId="3"/>
  </si>
  <si>
    <t>貸借チェック</t>
    <rPh sb="0" eb="2">
      <t>タイシャク</t>
    </rPh>
    <phoneticPr fontId="3"/>
  </si>
  <si>
    <t>令和　　年　　月　　日</t>
    <phoneticPr fontId="3"/>
  </si>
  <si>
    <t>　別紙　提案書2　収支計画案</t>
    <phoneticPr fontId="3"/>
  </si>
  <si>
    <t>支払額</t>
    <rPh sb="0" eb="3">
      <t>シハライガク</t>
    </rPh>
    <phoneticPr fontId="1"/>
  </si>
  <si>
    <t>運営権対価評価額</t>
    <rPh sb="0" eb="2">
      <t>ウンエイ</t>
    </rPh>
    <rPh sb="2" eb="3">
      <t>ケン</t>
    </rPh>
    <rPh sb="3" eb="5">
      <t>タイカ</t>
    </rPh>
    <rPh sb="5" eb="8">
      <t>ヒョウカガク</t>
    </rPh>
    <phoneticPr fontId="1"/>
  </si>
  <si>
    <t>価格要素に関する提案書</t>
    <rPh sb="0" eb="2">
      <t>カカク</t>
    </rPh>
    <rPh sb="2" eb="4">
      <t>ヨウソ</t>
    </rPh>
    <rPh sb="5" eb="6">
      <t>カン</t>
    </rPh>
    <phoneticPr fontId="3"/>
  </si>
  <si>
    <t>利用料金削減額</t>
    <rPh sb="0" eb="2">
      <t>リヨウ</t>
    </rPh>
    <rPh sb="2" eb="4">
      <t>リョウキン</t>
    </rPh>
    <rPh sb="4" eb="6">
      <t>サクゲン</t>
    </rPh>
    <rPh sb="6" eb="7">
      <t>ガク</t>
    </rPh>
    <phoneticPr fontId="3"/>
  </si>
  <si>
    <t>市歳入予測</t>
    <rPh sb="0" eb="1">
      <t>シ</t>
    </rPh>
    <rPh sb="1" eb="3">
      <t>サイニュウ</t>
    </rPh>
    <rPh sb="3" eb="5">
      <t>ヨソク</t>
    </rPh>
    <phoneticPr fontId="1"/>
  </si>
  <si>
    <t>下水道使用料</t>
    <rPh sb="0" eb="3">
      <t>ゲスイドウ</t>
    </rPh>
    <rPh sb="3" eb="6">
      <t>シヨウリョウ</t>
    </rPh>
    <phoneticPr fontId="1"/>
  </si>
  <si>
    <t>利用料金設定割合</t>
    <rPh sb="0" eb="2">
      <t>リヨウ</t>
    </rPh>
    <rPh sb="2" eb="4">
      <t>リョウキン</t>
    </rPh>
    <rPh sb="4" eb="6">
      <t>セッテイ</t>
    </rPh>
    <rPh sb="6" eb="8">
      <t>ワリアイ</t>
    </rPh>
    <phoneticPr fontId="1"/>
  </si>
  <si>
    <t>下水道使用料等</t>
    <rPh sb="0" eb="3">
      <t>ゲスイドウ</t>
    </rPh>
    <rPh sb="3" eb="6">
      <t>シヨウリョウ</t>
    </rPh>
    <rPh sb="6" eb="7">
      <t>トウ</t>
    </rPh>
    <phoneticPr fontId="1"/>
  </si>
  <si>
    <t>利用料金収入</t>
    <rPh sb="0" eb="2">
      <t>リヨウ</t>
    </rPh>
    <rPh sb="2" eb="4">
      <t>リョウキン</t>
    </rPh>
    <rPh sb="4" eb="6">
      <t>シュウニュウ</t>
    </rPh>
    <phoneticPr fontId="1"/>
  </si>
  <si>
    <t>利用料金設定割合（運営権者提案）</t>
    <rPh sb="0" eb="2">
      <t>リヨウ</t>
    </rPh>
    <rPh sb="2" eb="4">
      <t>リョウキン</t>
    </rPh>
    <rPh sb="4" eb="6">
      <t>セッテイ</t>
    </rPh>
    <rPh sb="6" eb="8">
      <t>ワリアイ</t>
    </rPh>
    <rPh sb="9" eb="11">
      <t>ウンエイ</t>
    </rPh>
    <rPh sb="11" eb="13">
      <t>ケンジャ</t>
    </rPh>
    <rPh sb="13" eb="15">
      <t>テイアン</t>
    </rPh>
    <phoneticPr fontId="1"/>
  </si>
  <si>
    <t>運営権者提案</t>
    <rPh sb="0" eb="2">
      <t>ウンエイ</t>
    </rPh>
    <rPh sb="2" eb="4">
      <t>ケンジャ</t>
    </rPh>
    <rPh sb="4" eb="6">
      <t>テイアン</t>
    </rPh>
    <phoneticPr fontId="1"/>
  </si>
  <si>
    <t>運営権対価</t>
    <rPh sb="0" eb="5">
      <t>ウンエイケンタイカ</t>
    </rPh>
    <phoneticPr fontId="3"/>
  </si>
  <si>
    <t>本予測値は、利用料金削減額を求めるに当たっての基準値として、市が便宜上、国立社会保障・人口問題研究所の地域別将来推計人口（平成30年推計）をもとに予測したものであり、リスク評価としての需要変動基準となり得るものではない。</t>
    <rPh sb="0" eb="1">
      <t>ホン</t>
    </rPh>
    <rPh sb="6" eb="8">
      <t>リヨウ</t>
    </rPh>
    <rPh sb="8" eb="10">
      <t>リョウキン</t>
    </rPh>
    <rPh sb="10" eb="12">
      <t>サクゲン</t>
    </rPh>
    <rPh sb="12" eb="13">
      <t>ガク</t>
    </rPh>
    <rPh sb="14" eb="15">
      <t>モト</t>
    </rPh>
    <rPh sb="18" eb="19">
      <t>ア</t>
    </rPh>
    <rPh sb="23" eb="25">
      <t>キジュン</t>
    </rPh>
    <rPh sb="25" eb="26">
      <t>チ</t>
    </rPh>
    <rPh sb="30" eb="31">
      <t>シ</t>
    </rPh>
    <rPh sb="32" eb="34">
      <t>ベンギ</t>
    </rPh>
    <rPh sb="34" eb="35">
      <t>ジョウ</t>
    </rPh>
    <rPh sb="36" eb="38">
      <t>コクリツ</t>
    </rPh>
    <rPh sb="38" eb="40">
      <t>シャカイ</t>
    </rPh>
    <rPh sb="40" eb="42">
      <t>ホショウ</t>
    </rPh>
    <rPh sb="43" eb="45">
      <t>ジンコウ</t>
    </rPh>
    <rPh sb="45" eb="47">
      <t>モンダイ</t>
    </rPh>
    <rPh sb="51" eb="53">
      <t>チイキ</t>
    </rPh>
    <rPh sb="53" eb="54">
      <t>ベツ</t>
    </rPh>
    <rPh sb="54" eb="56">
      <t>ショウライ</t>
    </rPh>
    <rPh sb="56" eb="58">
      <t>スイケイ</t>
    </rPh>
    <rPh sb="58" eb="60">
      <t>ジンコウ</t>
    </rPh>
    <rPh sb="61" eb="63">
      <t>ヘイセイ</t>
    </rPh>
    <rPh sb="65" eb="66">
      <t>ネン</t>
    </rPh>
    <rPh sb="66" eb="68">
      <t>スイケイ</t>
    </rPh>
    <rPh sb="85" eb="87">
      <t>ヒョウカ</t>
    </rPh>
    <rPh sb="100" eb="101">
      <t>ウ</t>
    </rPh>
    <phoneticPr fontId="3"/>
  </si>
  <si>
    <t>合計</t>
    <rPh sb="0" eb="2">
      <t>ゴウケイ</t>
    </rPh>
    <phoneticPr fontId="1"/>
  </si>
  <si>
    <t>改築費削減額</t>
    <rPh sb="0" eb="3">
      <t>カイチクヒ</t>
    </rPh>
    <rPh sb="3" eb="5">
      <t>サクゲン</t>
    </rPh>
    <rPh sb="5" eb="6">
      <t>ガク</t>
    </rPh>
    <phoneticPr fontId="3"/>
  </si>
  <si>
    <t>評価額</t>
    <rPh sb="0" eb="3">
      <t>ヒョウカガク</t>
    </rPh>
    <phoneticPr fontId="1"/>
  </si>
  <si>
    <t>下水道使用料等（市予測）</t>
    <rPh sb="0" eb="3">
      <t>ゲスイドウ</t>
    </rPh>
    <rPh sb="3" eb="6">
      <t>シヨウリョウ</t>
    </rPh>
    <rPh sb="6" eb="7">
      <t>トウ</t>
    </rPh>
    <rPh sb="8" eb="9">
      <t>シ</t>
    </rPh>
    <rPh sb="9" eb="11">
      <t>ヨソク</t>
    </rPh>
    <phoneticPr fontId="1"/>
  </si>
  <si>
    <t>↑必要に応じて行を追加</t>
    <rPh sb="1" eb="3">
      <t>ヒツヨウ</t>
    </rPh>
    <rPh sb="4" eb="5">
      <t>オウ</t>
    </rPh>
    <rPh sb="7" eb="8">
      <t>ギョウ</t>
    </rPh>
    <rPh sb="9" eb="11">
      <t>ツイカ</t>
    </rPh>
    <phoneticPr fontId="3"/>
  </si>
  <si>
    <t>評価額（利用料金削減額の現在価値）</t>
    <rPh sb="0" eb="3">
      <t>ヒョウカガク</t>
    </rPh>
    <rPh sb="4" eb="6">
      <t>リヨウ</t>
    </rPh>
    <rPh sb="6" eb="8">
      <t>リョウキン</t>
    </rPh>
    <rPh sb="8" eb="10">
      <t>サクゲン</t>
    </rPh>
    <rPh sb="10" eb="11">
      <t>ガク</t>
    </rPh>
    <rPh sb="12" eb="16">
      <t>ゲンザイカチ</t>
    </rPh>
    <phoneticPr fontId="3"/>
  </si>
  <si>
    <t>評価額（改築費削減額×0.5の現在価値）</t>
    <rPh sb="0" eb="3">
      <t>ヒョウカガク</t>
    </rPh>
    <rPh sb="4" eb="10">
      <t>カイチクヒサクゲンガク</t>
    </rPh>
    <phoneticPr fontId="3"/>
  </si>
  <si>
    <t>運営権対価額</t>
    <rPh sb="0" eb="2">
      <t>ウンエイ</t>
    </rPh>
    <rPh sb="2" eb="3">
      <t>ケン</t>
    </rPh>
    <rPh sb="3" eb="5">
      <t>タイカ</t>
    </rPh>
    <rPh sb="5" eb="6">
      <t>ガク</t>
    </rPh>
    <phoneticPr fontId="3"/>
  </si>
  <si>
    <t>改築費削減額</t>
    <rPh sb="0" eb="3">
      <t>カイチクヒ</t>
    </rPh>
    <rPh sb="3" eb="6">
      <t>サクゲンガク</t>
    </rPh>
    <phoneticPr fontId="1"/>
  </si>
  <si>
    <t>割引率</t>
    <rPh sb="0" eb="3">
      <t>ワリビキリツ</t>
    </rPh>
    <phoneticPr fontId="3"/>
  </si>
  <si>
    <t>改築費削減額×0.5</t>
    <rPh sb="0" eb="3">
      <t>カイチクヒ</t>
    </rPh>
    <rPh sb="3" eb="5">
      <t>サクゲン</t>
    </rPh>
    <rPh sb="5" eb="6">
      <t>ガク</t>
    </rPh>
    <phoneticPr fontId="3"/>
  </si>
  <si>
    <t>評価額（改築費削減額×0.5の現在価値）</t>
    <rPh sb="0" eb="3">
      <t>ヒョウカガク</t>
    </rPh>
    <rPh sb="4" eb="6">
      <t>カイチク</t>
    </rPh>
    <rPh sb="6" eb="7">
      <t>ヒ</t>
    </rPh>
    <rPh sb="7" eb="9">
      <t>サクゲン</t>
    </rPh>
    <rPh sb="9" eb="10">
      <t>ガク</t>
    </rPh>
    <rPh sb="15" eb="19">
      <t>ゲンザイカチ</t>
    </rPh>
    <phoneticPr fontId="3"/>
  </si>
  <si>
    <t>利用料金削減額</t>
    <rPh sb="0" eb="4">
      <t>リヨウリョウキン</t>
    </rPh>
    <rPh sb="4" eb="6">
      <t>サクゲン</t>
    </rPh>
    <rPh sb="6" eb="7">
      <t>ガク</t>
    </rPh>
    <phoneticPr fontId="3"/>
  </si>
  <si>
    <t>評価額（運営権対価の現在価値）</t>
    <rPh sb="0" eb="3">
      <t>ヒョウカガク</t>
    </rPh>
    <rPh sb="4" eb="9">
      <t>ウンエイケンタイカ</t>
    </rPh>
    <phoneticPr fontId="3"/>
  </si>
  <si>
    <t>評価額（運営権対価の現在価値額）</t>
    <rPh sb="0" eb="3">
      <t>ヒョウカガク</t>
    </rPh>
    <rPh sb="4" eb="6">
      <t>ウンエイ</t>
    </rPh>
    <rPh sb="6" eb="7">
      <t>ケン</t>
    </rPh>
    <rPh sb="7" eb="9">
      <t>タイカ</t>
    </rPh>
    <rPh sb="10" eb="15">
      <t>ゲンザイカチガク</t>
    </rPh>
    <phoneticPr fontId="3"/>
  </si>
  <si>
    <t>評価額（利用料金削減額の現在価値）</t>
    <rPh sb="0" eb="3">
      <t>ヒョウカガク</t>
    </rPh>
    <rPh sb="4" eb="11">
      <t>リヨウリョウキンサクゲンガク</t>
    </rPh>
    <rPh sb="12" eb="16">
      <t>ゲンザイカチ</t>
    </rPh>
    <phoneticPr fontId="3"/>
  </si>
  <si>
    <t>割引率（長期（20年）国債利回り過年度平均）</t>
    <rPh sb="0" eb="3">
      <t>ワリビキリツ</t>
    </rPh>
    <rPh sb="4" eb="6">
      <t>チョウキ</t>
    </rPh>
    <rPh sb="9" eb="10">
      <t>ネン</t>
    </rPh>
    <rPh sb="11" eb="13">
      <t>コクサイ</t>
    </rPh>
    <rPh sb="13" eb="15">
      <t>リマワ</t>
    </rPh>
    <rPh sb="16" eb="19">
      <t>カネンド</t>
    </rPh>
    <rPh sb="19" eb="21">
      <t>ヘイキン</t>
    </rPh>
    <phoneticPr fontId="3"/>
  </si>
  <si>
    <t>№1流入ゲートユニット</t>
  </si>
  <si>
    <t>細目自動除塵機ユニット</t>
  </si>
  <si>
    <t>No.1し渣搬出機ユニット</t>
  </si>
  <si>
    <t>沈砂池設備活性炭吸着塔ユニット</t>
  </si>
  <si>
    <t>№1汚水ポンプユニット</t>
  </si>
  <si>
    <t>№2汚水ポンプユニット</t>
  </si>
  <si>
    <t>1系分配槽可動堰ユニット</t>
    <rPh sb="1" eb="2">
      <t>ケイ</t>
    </rPh>
    <rPh sb="2" eb="4">
      <t>ブンパイ</t>
    </rPh>
    <rPh sb="4" eb="5">
      <t>ソウ</t>
    </rPh>
    <rPh sb="5" eb="7">
      <t>カドウ</t>
    </rPh>
    <rPh sb="7" eb="8">
      <t>セキ</t>
    </rPh>
    <phoneticPr fontId="7"/>
  </si>
  <si>
    <t>No.1-1初沈汚泥掻寄機ユニット</t>
  </si>
  <si>
    <t>№1-1散気装置ユニット</t>
  </si>
  <si>
    <t>№1-1終沈汚泥掻寄機ユニット</t>
  </si>
  <si>
    <t>№1-5散気装置ユニット</t>
  </si>
  <si>
    <t>1系水処理設備活性炭吸着塔ユニット</t>
  </si>
  <si>
    <t>No.2-1初沈汚泥掻寄機ユニット</t>
  </si>
  <si>
    <t>№2-1散気装置ユニット</t>
  </si>
  <si>
    <t>№2-1終沈汚泥掻寄機ユニット</t>
  </si>
  <si>
    <t>2系水処理設備活性炭吸着塔ユニット</t>
  </si>
  <si>
    <t>№1初期用送風機ユニット</t>
  </si>
  <si>
    <t>№2初期用送風機ユニット</t>
  </si>
  <si>
    <t>№3送風機ユニット</t>
  </si>
  <si>
    <t>砂ろ過装置ユニット</t>
  </si>
  <si>
    <t>Ｎo.1重力濃縮槽汚泥掻寄機ユニット</t>
  </si>
  <si>
    <t>No.1汚泥脱水機ユニット</t>
  </si>
  <si>
    <t>ケ－キ搬出コンベヤユニット</t>
  </si>
  <si>
    <t>No.2汚泥脱水機ユニット</t>
  </si>
  <si>
    <t>汚泥処理設備活性炭吸着塔ユニット</t>
  </si>
  <si>
    <t>№1生物脱臭塔ユニット</t>
  </si>
  <si>
    <t>受変電ユニット-1</t>
    <rPh sb="0" eb="3">
      <t>ジュヘンデン</t>
    </rPh>
    <phoneticPr fontId="3"/>
  </si>
  <si>
    <t>受変電ユニット-2</t>
    <rPh sb="0" eb="3">
      <t>ジュヘンデン</t>
    </rPh>
    <phoneticPr fontId="3"/>
  </si>
  <si>
    <t>受変電ユニット-3</t>
    <rPh sb="0" eb="3">
      <t>ジュヘンデン</t>
    </rPh>
    <phoneticPr fontId="3"/>
  </si>
  <si>
    <t>受変電ユニット-4</t>
    <rPh sb="0" eb="3">
      <t>ジュヘンデン</t>
    </rPh>
    <phoneticPr fontId="3"/>
  </si>
  <si>
    <t>自家発電ユニット</t>
  </si>
  <si>
    <t>制御電源ユニット-1</t>
  </si>
  <si>
    <t>制御電源ユニット-2</t>
  </si>
  <si>
    <t>監視制御ユニット-1</t>
  </si>
  <si>
    <t>監視制御ユニット-2</t>
  </si>
  <si>
    <t>監視制御ユニット-3</t>
  </si>
  <si>
    <t>監視制御ユニット-4</t>
  </si>
  <si>
    <t>No.1流入ゲートユニット（ポンプ場）</t>
  </si>
  <si>
    <t>No.1し渣脱水機ユニット（ポンプ場）</t>
  </si>
  <si>
    <t>活性炭吸着塔ユニット（ポンプ場）</t>
  </si>
  <si>
    <t>受変電ユニット-2（ポンプ場）</t>
    <rPh sb="0" eb="3">
      <t>ジュヘンデン</t>
    </rPh>
    <phoneticPr fontId="2"/>
  </si>
  <si>
    <t>監視制御ユニット-2（ポンプ場）</t>
  </si>
  <si>
    <t>上宮田1号MPユニット</t>
    <rPh sb="0" eb="3">
      <t>ウエミヤタ</t>
    </rPh>
    <rPh sb="4" eb="5">
      <t>ゴウ</t>
    </rPh>
    <phoneticPr fontId="7"/>
  </si>
  <si>
    <t>上宮田2号MPユニット</t>
    <rPh sb="0" eb="3">
      <t>ウエミヤタ</t>
    </rPh>
    <rPh sb="4" eb="5">
      <t>ゴウ</t>
    </rPh>
    <phoneticPr fontId="7"/>
  </si>
  <si>
    <t>上宮田3号MPユニット</t>
    <rPh sb="0" eb="3">
      <t>ウエミヤタ</t>
    </rPh>
    <rPh sb="4" eb="5">
      <t>ゴウ</t>
    </rPh>
    <phoneticPr fontId="7"/>
  </si>
  <si>
    <t>上宮田4号MPユニット</t>
    <rPh sb="0" eb="3">
      <t>ウエミヤタ</t>
    </rPh>
    <rPh sb="4" eb="5">
      <t>ゴウ</t>
    </rPh>
    <phoneticPr fontId="7"/>
  </si>
  <si>
    <t>上宮田6号MPユニット</t>
    <rPh sb="0" eb="3">
      <t>ウエミヤタ</t>
    </rPh>
    <rPh sb="4" eb="5">
      <t>ゴウ</t>
    </rPh>
    <phoneticPr fontId="7"/>
  </si>
  <si>
    <t>下宮田1号MPユニット</t>
    <rPh sb="0" eb="3">
      <t>シモミヤダ</t>
    </rPh>
    <rPh sb="4" eb="5">
      <t>ゴウ</t>
    </rPh>
    <phoneticPr fontId="7"/>
  </si>
  <si>
    <t>下宮田2号MPユニット</t>
    <rPh sb="0" eb="3">
      <t>シモミヤダ</t>
    </rPh>
    <rPh sb="4" eb="5">
      <t>ゴウ</t>
    </rPh>
    <phoneticPr fontId="7"/>
  </si>
  <si>
    <t>下宮田3号MPユニット</t>
    <rPh sb="0" eb="3">
      <t>シモミヤダ</t>
    </rPh>
    <rPh sb="4" eb="5">
      <t>ゴウ</t>
    </rPh>
    <phoneticPr fontId="7"/>
  </si>
  <si>
    <t>下宮田4号MPユニット</t>
    <rPh sb="0" eb="3">
      <t>シモミヤダ</t>
    </rPh>
    <rPh sb="4" eb="5">
      <t>ゴウ</t>
    </rPh>
    <phoneticPr fontId="7"/>
  </si>
  <si>
    <t>菊名1号MPユニット</t>
    <rPh sb="0" eb="2">
      <t>キクナ</t>
    </rPh>
    <rPh sb="3" eb="4">
      <t>ゴウ</t>
    </rPh>
    <phoneticPr fontId="7"/>
  </si>
  <si>
    <t>菊名2号MPユニット</t>
    <rPh sb="0" eb="2">
      <t>キクナ</t>
    </rPh>
    <rPh sb="3" eb="4">
      <t>ゴウ</t>
    </rPh>
    <phoneticPr fontId="7"/>
  </si>
  <si>
    <t>菊名3号MPユニット</t>
    <rPh sb="0" eb="2">
      <t>キクナ</t>
    </rPh>
    <rPh sb="3" eb="4">
      <t>ゴウ</t>
    </rPh>
    <phoneticPr fontId="7"/>
  </si>
  <si>
    <t>金田MPユニット</t>
    <rPh sb="0" eb="2">
      <t>カネダ</t>
    </rPh>
    <phoneticPr fontId="7"/>
  </si>
  <si>
    <t>自家発電ユニット_下宮田3号MP</t>
    <rPh sb="9" eb="10">
      <t>シタ</t>
    </rPh>
    <rPh sb="10" eb="12">
      <t>ミヤタ</t>
    </rPh>
    <rPh sb="13" eb="14">
      <t>ゴウ</t>
    </rPh>
    <phoneticPr fontId="9"/>
  </si>
  <si>
    <t>主流入ゲート</t>
    <phoneticPr fontId="3"/>
  </si>
  <si>
    <t>１系水処理</t>
    <phoneticPr fontId="3"/>
  </si>
  <si>
    <t>２系水処理</t>
    <phoneticPr fontId="3"/>
  </si>
  <si>
    <t>送風機</t>
    <phoneticPr fontId="3"/>
  </si>
  <si>
    <t>用水</t>
    <rPh sb="0" eb="2">
      <t>ヨウスイ</t>
    </rPh>
    <phoneticPr fontId="5"/>
  </si>
  <si>
    <t>汚泥濃縮</t>
    <rPh sb="0" eb="2">
      <t>オデイ</t>
    </rPh>
    <rPh sb="2" eb="4">
      <t>ノウシュク</t>
    </rPh>
    <phoneticPr fontId="5"/>
  </si>
  <si>
    <t>汚泥脱水</t>
    <rPh sb="0" eb="2">
      <t>オデイ</t>
    </rPh>
    <rPh sb="2" eb="4">
      <t>ダッスイ</t>
    </rPh>
    <phoneticPr fontId="5"/>
  </si>
  <si>
    <t>汚泥脱臭</t>
    <rPh sb="0" eb="2">
      <t>オデイ</t>
    </rPh>
    <rPh sb="2" eb="4">
      <t>ダッシュウ</t>
    </rPh>
    <phoneticPr fontId="3"/>
  </si>
  <si>
    <t>受変電</t>
    <rPh sb="0" eb="3">
      <t>ジュヘンデン</t>
    </rPh>
    <phoneticPr fontId="3"/>
  </si>
  <si>
    <t>自家発</t>
    <rPh sb="0" eb="3">
      <t>ジカハツ</t>
    </rPh>
    <phoneticPr fontId="3"/>
  </si>
  <si>
    <t>制御電源</t>
    <rPh sb="0" eb="2">
      <t>セイギョ</t>
    </rPh>
    <rPh sb="2" eb="4">
      <t>デンゲン</t>
    </rPh>
    <phoneticPr fontId="3"/>
  </si>
  <si>
    <t>監視制御</t>
    <rPh sb="0" eb="2">
      <t>カンシ</t>
    </rPh>
    <rPh sb="2" eb="4">
      <t>セイギョ</t>
    </rPh>
    <phoneticPr fontId="3"/>
  </si>
  <si>
    <t>主流入ゲート</t>
    <rPh sb="0" eb="1">
      <t>シュ</t>
    </rPh>
    <rPh sb="1" eb="3">
      <t>リュウニュウ</t>
    </rPh>
    <phoneticPr fontId="5"/>
  </si>
  <si>
    <t>沈砂池・汚水ポンプ</t>
    <rPh sb="0" eb="3">
      <t>チンサチ</t>
    </rPh>
    <rPh sb="4" eb="6">
      <t>オスイ</t>
    </rPh>
    <phoneticPr fontId="5"/>
  </si>
  <si>
    <t>脱臭</t>
    <rPh sb="0" eb="2">
      <t>ダッシュウ</t>
    </rPh>
    <phoneticPr fontId="5"/>
  </si>
  <si>
    <t>受変電</t>
    <rPh sb="0" eb="3">
      <t>ジュヘンデン</t>
    </rPh>
    <phoneticPr fontId="5"/>
  </si>
  <si>
    <t>監視制御</t>
    <rPh sb="0" eb="2">
      <t>カンシ</t>
    </rPh>
    <rPh sb="2" eb="4">
      <t>セイギョ</t>
    </rPh>
    <phoneticPr fontId="5"/>
  </si>
  <si>
    <t>MP</t>
    <phoneticPr fontId="3"/>
  </si>
  <si>
    <t>東部浄化センター</t>
    <rPh sb="0" eb="4">
      <t>トウブジョウカ</t>
    </rPh>
    <phoneticPr fontId="3"/>
  </si>
  <si>
    <t>金田中継センター</t>
    <rPh sb="0" eb="4">
      <t>カネダチュウケイ</t>
    </rPh>
    <phoneticPr fontId="3"/>
  </si>
  <si>
    <t>マンホールポンプ</t>
    <phoneticPr fontId="3"/>
  </si>
  <si>
    <t>沈砂池・
汚水ポンプ</t>
    <phoneticPr fontId="3"/>
  </si>
  <si>
    <t>外装</t>
    <rPh sb="0" eb="2">
      <t>ガイソウ</t>
    </rPh>
    <phoneticPr fontId="10"/>
  </si>
  <si>
    <t>屋根</t>
  </si>
  <si>
    <t>建具（外部）</t>
    <rPh sb="0" eb="2">
      <t>タテグ</t>
    </rPh>
    <rPh sb="3" eb="5">
      <t>ガイブ</t>
    </rPh>
    <phoneticPr fontId="10"/>
  </si>
  <si>
    <t>内部防食</t>
    <rPh sb="0" eb="2">
      <t>ナイブ</t>
    </rPh>
    <rPh sb="2" eb="4">
      <t>ボウショク</t>
    </rPh>
    <phoneticPr fontId="10"/>
  </si>
  <si>
    <t>建築内部</t>
    <rPh sb="0" eb="2">
      <t>ケンチク</t>
    </rPh>
    <rPh sb="2" eb="4">
      <t>ナイブ</t>
    </rPh>
    <phoneticPr fontId="8"/>
  </si>
  <si>
    <t>土木内部</t>
    <rPh sb="0" eb="2">
      <t>ドボク</t>
    </rPh>
    <rPh sb="2" eb="4">
      <t>ナイブ</t>
    </rPh>
    <phoneticPr fontId="10"/>
  </si>
  <si>
    <t>給排水・衛生設備</t>
    <rPh sb="0" eb="3">
      <t>キュウハイスイ</t>
    </rPh>
    <rPh sb="4" eb="6">
      <t>エイセイ</t>
    </rPh>
    <rPh sb="6" eb="8">
      <t>セツビ</t>
    </rPh>
    <phoneticPr fontId="10"/>
  </si>
  <si>
    <t>空調・換気設備</t>
    <rPh sb="0" eb="2">
      <t>クウチョウ</t>
    </rPh>
    <rPh sb="3" eb="5">
      <t>カンキ</t>
    </rPh>
    <rPh sb="5" eb="7">
      <t>セツビ</t>
    </rPh>
    <phoneticPr fontId="10"/>
  </si>
  <si>
    <t>電灯設備</t>
    <rPh sb="0" eb="2">
      <t>デントウ</t>
    </rPh>
    <rPh sb="2" eb="4">
      <t>セツビ</t>
    </rPh>
    <phoneticPr fontId="10"/>
  </si>
  <si>
    <t>拡声設備</t>
    <rPh sb="0" eb="2">
      <t>カクセイ</t>
    </rPh>
    <rPh sb="2" eb="4">
      <t>セツビ</t>
    </rPh>
    <phoneticPr fontId="10"/>
  </si>
  <si>
    <t>電話設備</t>
    <rPh sb="0" eb="2">
      <t>デンワ</t>
    </rPh>
    <rPh sb="2" eb="4">
      <t>セツビ</t>
    </rPh>
    <phoneticPr fontId="10"/>
  </si>
  <si>
    <t>地下オイルタンク</t>
    <rPh sb="0" eb="2">
      <t>チカ</t>
    </rPh>
    <phoneticPr fontId="8"/>
  </si>
  <si>
    <t>避雷設備</t>
    <rPh sb="0" eb="2">
      <t>ヒライ</t>
    </rPh>
    <rPh sb="2" eb="4">
      <t>セツビ</t>
    </rPh>
    <phoneticPr fontId="10"/>
  </si>
  <si>
    <t>消火災防止設備</t>
    <rPh sb="0" eb="1">
      <t>ケ</t>
    </rPh>
    <rPh sb="1" eb="3">
      <t>カサイ</t>
    </rPh>
    <rPh sb="3" eb="5">
      <t>ボウシ</t>
    </rPh>
    <rPh sb="5" eb="7">
      <t>セツビ</t>
    </rPh>
    <phoneticPr fontId="10"/>
  </si>
  <si>
    <t>外装</t>
  </si>
  <si>
    <t>整備その１（補助）</t>
    <rPh sb="6" eb="8">
      <t>ホジョ</t>
    </rPh>
    <phoneticPr fontId="8"/>
  </si>
  <si>
    <t>整備その１（単費）</t>
    <rPh sb="6" eb="8">
      <t>タンピ</t>
    </rPh>
    <phoneticPr fontId="8"/>
  </si>
  <si>
    <t>整備その５</t>
  </si>
  <si>
    <t>整備その７（補助）</t>
    <rPh sb="6" eb="8">
      <t>ホジョ</t>
    </rPh>
    <phoneticPr fontId="8"/>
  </si>
  <si>
    <t>整備その７（単費）</t>
    <rPh sb="6" eb="8">
      <t>タンピ</t>
    </rPh>
    <phoneticPr fontId="8"/>
  </si>
  <si>
    <t>外灯その５</t>
  </si>
  <si>
    <t>外灯その７</t>
  </si>
  <si>
    <t>場内（補助）</t>
    <rPh sb="0" eb="2">
      <t>ジョウナイ</t>
    </rPh>
    <rPh sb="3" eb="5">
      <t>ホジョ</t>
    </rPh>
    <phoneticPr fontId="8"/>
  </si>
  <si>
    <t>場内（単費）</t>
    <rPh sb="0" eb="2">
      <t>ジョウナイ</t>
    </rPh>
    <rPh sb="3" eb="5">
      <t>タンピ</t>
    </rPh>
    <phoneticPr fontId="8"/>
  </si>
  <si>
    <t>建築・土木付帯</t>
    <rPh sb="0" eb="2">
      <t>ケンチク</t>
    </rPh>
    <rPh sb="3" eb="5">
      <t>ドボク</t>
    </rPh>
    <rPh sb="5" eb="7">
      <t>フタイ</t>
    </rPh>
    <phoneticPr fontId="10"/>
  </si>
  <si>
    <t>建築設備</t>
    <rPh sb="0" eb="2">
      <t>ケンチク</t>
    </rPh>
    <rPh sb="2" eb="4">
      <t>セツビ</t>
    </rPh>
    <phoneticPr fontId="8"/>
  </si>
  <si>
    <t>管理本館</t>
    <phoneticPr fontId="3"/>
  </si>
  <si>
    <t>汚泥処理棟</t>
    <phoneticPr fontId="3"/>
  </si>
  <si>
    <t>場内</t>
    <phoneticPr fontId="3"/>
  </si>
  <si>
    <t>ポンプ棟</t>
    <rPh sb="3" eb="4">
      <t>トウ</t>
    </rPh>
    <phoneticPr fontId="3"/>
  </si>
  <si>
    <t>ポンプ場</t>
    <rPh sb="3" eb="4">
      <t>ジョウ</t>
    </rPh>
    <phoneticPr fontId="3"/>
  </si>
  <si>
    <t>下宮田3号MP</t>
    <rPh sb="0" eb="1">
      <t>シモ</t>
    </rPh>
    <rPh sb="1" eb="3">
      <t>ミヤタ</t>
    </rPh>
    <rPh sb="4" eb="5">
      <t>ゴウ</t>
    </rPh>
    <phoneticPr fontId="3"/>
  </si>
  <si>
    <t>金額 [百万円]</t>
    <rPh sb="0" eb="2">
      <t>キンガク</t>
    </rPh>
    <rPh sb="4" eb="5">
      <t>ヒャク</t>
    </rPh>
    <rPh sb="5" eb="7">
      <t>マンエン</t>
    </rPh>
    <phoneticPr fontId="5"/>
  </si>
  <si>
    <t>数量 [m]</t>
    <rPh sb="0" eb="2">
      <t>スウリョウ</t>
    </rPh>
    <phoneticPr fontId="5"/>
  </si>
  <si>
    <t>金額 [百万円]</t>
    <rPh sb="0" eb="2">
      <t>キンガク</t>
    </rPh>
    <rPh sb="4" eb="5">
      <t>ヒャク</t>
    </rPh>
    <rPh sb="5" eb="7">
      <t>マンエン</t>
    </rPh>
    <phoneticPr fontId="18"/>
  </si>
  <si>
    <t>数量 [基]</t>
    <rPh sb="0" eb="2">
      <t>スウリョウ</t>
    </rPh>
    <rPh sb="4" eb="5">
      <t>モト</t>
    </rPh>
    <phoneticPr fontId="18"/>
  </si>
  <si>
    <t>詳細
調査</t>
    <rPh sb="0" eb="2">
      <t>ショウサイ</t>
    </rPh>
    <rPh sb="3" eb="5">
      <t>チョウサ</t>
    </rPh>
    <phoneticPr fontId="3"/>
  </si>
  <si>
    <t>数量 [箇所]</t>
    <rPh sb="0" eb="2">
      <t>スウリョウ</t>
    </rPh>
    <rPh sb="4" eb="6">
      <t>カショ</t>
    </rPh>
    <phoneticPr fontId="18"/>
  </si>
  <si>
    <t>詳細設計</t>
    <phoneticPr fontId="3"/>
  </si>
  <si>
    <t>本管改築（布設替え）</t>
    <phoneticPr fontId="3"/>
  </si>
  <si>
    <t>本管改築（管更生）</t>
    <rPh sb="5" eb="6">
      <t>カン</t>
    </rPh>
    <rPh sb="6" eb="8">
      <t>コウセイ</t>
    </rPh>
    <phoneticPr fontId="3"/>
  </si>
  <si>
    <t>人孔改築</t>
    <rPh sb="0" eb="2">
      <t>ジンコウ</t>
    </rPh>
    <rPh sb="2" eb="4">
      <t>カイチク</t>
    </rPh>
    <phoneticPr fontId="3"/>
  </si>
  <si>
    <t>数量 [式]</t>
    <rPh sb="0" eb="2">
      <t>スウリョウ</t>
    </rPh>
    <rPh sb="4" eb="5">
      <t>シキ</t>
    </rPh>
    <phoneticPr fontId="18"/>
  </si>
  <si>
    <t>蓋交換</t>
    <rPh sb="0" eb="1">
      <t>フタ</t>
    </rPh>
    <rPh sb="1" eb="3">
      <t>コウカン</t>
    </rPh>
    <phoneticPr fontId="3"/>
  </si>
  <si>
    <t>取付管改築</t>
    <rPh sb="0" eb="1">
      <t>ト</t>
    </rPh>
    <rPh sb="1" eb="2">
      <t>ツ</t>
    </rPh>
    <rPh sb="2" eb="3">
      <t>カン</t>
    </rPh>
    <rPh sb="3" eb="5">
      <t>カイチク</t>
    </rPh>
    <phoneticPr fontId="3"/>
  </si>
  <si>
    <t>三浦市公共下水道（東部処理区）運営事業</t>
    <phoneticPr fontId="3"/>
  </si>
  <si>
    <t>　「三浦市公共下水道（東部処理区）運営事業　募集要項」（添付資料を含む。）を承諾のうえ、以下の金額を提案します。</t>
    <rPh sb="47" eb="49">
      <t>キンガク</t>
    </rPh>
    <phoneticPr fontId="3"/>
  </si>
  <si>
    <t>運営権者提案</t>
    <phoneticPr fontId="1"/>
  </si>
  <si>
    <t>ストックマネジメントに係る検討</t>
    <rPh sb="11" eb="12">
      <t>カカ</t>
    </rPh>
    <rPh sb="13" eb="15">
      <t>ケントウ</t>
    </rPh>
    <phoneticPr fontId="3"/>
  </si>
  <si>
    <t>下水道事業計画変更案の作成</t>
    <rPh sb="0" eb="10">
      <t>ゲスイドウジギョウケイカクヘンコウアン</t>
    </rPh>
    <rPh sb="11" eb="13">
      <t>サクセイ</t>
    </rPh>
    <phoneticPr fontId="3"/>
  </si>
  <si>
    <t>アクションプラン変更案の作成</t>
    <rPh sb="8" eb="11">
      <t>ヘンコウアン</t>
    </rPh>
    <rPh sb="12" eb="14">
      <t>サクセイ</t>
    </rPh>
    <phoneticPr fontId="3"/>
  </si>
  <si>
    <t>計画名称</t>
    <rPh sb="0" eb="2">
      <t>ケイカク</t>
    </rPh>
    <rPh sb="2" eb="4">
      <t>メイショウ</t>
    </rPh>
    <phoneticPr fontId="2"/>
  </si>
  <si>
    <t>市想定改築工事</t>
    <rPh sb="0" eb="1">
      <t>シ</t>
    </rPh>
    <rPh sb="1" eb="3">
      <t>ソウテイ</t>
    </rPh>
    <rPh sb="3" eb="5">
      <t>カイチク</t>
    </rPh>
    <rPh sb="5" eb="7">
      <t>コウジ</t>
    </rPh>
    <phoneticPr fontId="2"/>
  </si>
  <si>
    <t>運営権者提案改築工事</t>
    <rPh sb="0" eb="4">
      <t>ウンエイケンジャ</t>
    </rPh>
    <rPh sb="4" eb="6">
      <t>テイアン</t>
    </rPh>
    <rPh sb="6" eb="8">
      <t>カイチク</t>
    </rPh>
    <rPh sb="8" eb="10">
      <t>コウジ</t>
    </rPh>
    <phoneticPr fontId="3"/>
  </si>
  <si>
    <t>管路施設改築更新</t>
    <rPh sb="0" eb="4">
      <t>カンロシセツ</t>
    </rPh>
    <rPh sb="4" eb="6">
      <t>カイチク</t>
    </rPh>
    <rPh sb="6" eb="8">
      <t>コウシン</t>
    </rPh>
    <phoneticPr fontId="3"/>
  </si>
  <si>
    <t>実施予定数量 [m]</t>
    <rPh sb="0" eb="2">
      <t>ジッシ</t>
    </rPh>
    <rPh sb="2" eb="4">
      <t>ヨテイ</t>
    </rPh>
    <rPh sb="4" eb="6">
      <t>スウリョウ</t>
    </rPh>
    <phoneticPr fontId="18"/>
  </si>
  <si>
    <t>設備区分</t>
    <rPh sb="0" eb="4">
      <t>セツビクブン</t>
    </rPh>
    <phoneticPr fontId="3"/>
  </si>
  <si>
    <t>土木建築・付帯設備</t>
    <rPh sb="0" eb="4">
      <t>ドボクケンチク</t>
    </rPh>
    <rPh sb="5" eb="9">
      <t>フタイセツビ</t>
    </rPh>
    <phoneticPr fontId="3"/>
  </si>
  <si>
    <t>機械・電気設備</t>
    <rPh sb="0" eb="2">
      <t>キカイ</t>
    </rPh>
    <rPh sb="3" eb="5">
      <t>デンキ</t>
    </rPh>
    <rPh sb="5" eb="7">
      <t>セツビ</t>
    </rPh>
    <phoneticPr fontId="3"/>
  </si>
  <si>
    <t>管路施設</t>
    <rPh sb="0" eb="4">
      <t>カンロシセツ</t>
    </rPh>
    <phoneticPr fontId="3"/>
  </si>
  <si>
    <t>－</t>
    <phoneticPr fontId="3"/>
  </si>
  <si>
    <t>単位</t>
    <rPh sb="0" eb="2">
      <t>タンイ</t>
    </rPh>
    <phoneticPr fontId="3"/>
  </si>
  <si>
    <t>業務種別</t>
    <rPh sb="0" eb="4">
      <t>ギョウムシュベツ</t>
    </rPh>
    <phoneticPr fontId="2"/>
  </si>
  <si>
    <t>改築に係る費用（市負担）の受取</t>
    <rPh sb="0" eb="2">
      <t>カイチク</t>
    </rPh>
    <rPh sb="3" eb="4">
      <t>カカワ</t>
    </rPh>
    <rPh sb="5" eb="7">
      <t>ヒヨウ</t>
    </rPh>
    <rPh sb="8" eb="9">
      <t>シ</t>
    </rPh>
    <rPh sb="9" eb="11">
      <t>フタン</t>
    </rPh>
    <rPh sb="13" eb="15">
      <t>ウケトリ</t>
    </rPh>
    <phoneticPr fontId="3"/>
  </si>
  <si>
    <t>各種計画支援に係る費用の支出</t>
    <rPh sb="0" eb="6">
      <t>カクシュケイカクシエン</t>
    </rPh>
    <rPh sb="7" eb="8">
      <t>カカ</t>
    </rPh>
    <rPh sb="9" eb="11">
      <t>ヒヨウ</t>
    </rPh>
    <rPh sb="12" eb="14">
      <t>シシュツ</t>
    </rPh>
    <phoneticPr fontId="3"/>
  </si>
  <si>
    <t>各種計画支援に係る費用（市負担）の受取</t>
    <rPh sb="0" eb="6">
      <t>カクシュケイカクシエン</t>
    </rPh>
    <rPh sb="7" eb="8">
      <t>カカ</t>
    </rPh>
    <rPh sb="9" eb="11">
      <t>ヒヨウ</t>
    </rPh>
    <rPh sb="12" eb="15">
      <t>シフタン</t>
    </rPh>
    <rPh sb="17" eb="18">
      <t>ウ</t>
    </rPh>
    <rPh sb="18" eb="19">
      <t>ト</t>
    </rPh>
    <phoneticPr fontId="3"/>
  </si>
  <si>
    <t>改築計画期ごとの合計</t>
    <rPh sb="0" eb="2">
      <t>カイチク</t>
    </rPh>
    <rPh sb="2" eb="4">
      <t>ケイカク</t>
    </rPh>
    <rPh sb="4" eb="5">
      <t>キ</t>
    </rPh>
    <rPh sb="8" eb="10">
      <t>ゴウケイ</t>
    </rPh>
    <phoneticPr fontId="3"/>
  </si>
  <si>
    <t>業務量
見直提案</t>
    <rPh sb="0" eb="2">
      <t>ギョウム</t>
    </rPh>
    <rPh sb="2" eb="3">
      <t>リョウ</t>
    </rPh>
    <rPh sb="4" eb="6">
      <t>ミナオ</t>
    </rPh>
    <rPh sb="6" eb="8">
      <t>テイアン</t>
    </rPh>
    <phoneticPr fontId="3"/>
  </si>
  <si>
    <t>改築費削減額（各種計画支援費含む）</t>
    <rPh sb="0" eb="6">
      <t>カイチクヒサクゲンガク</t>
    </rPh>
    <rPh sb="7" eb="14">
      <t>カクシュケイカクシエンピ</t>
    </rPh>
    <rPh sb="14" eb="15">
      <t>フク</t>
    </rPh>
    <phoneticPr fontId="3"/>
  </si>
  <si>
    <t>各種計画支援費削減額</t>
    <rPh sb="0" eb="2">
      <t>カクシュ</t>
    </rPh>
    <rPh sb="2" eb="7">
      <t>ケイカクシエンピ</t>
    </rPh>
    <rPh sb="7" eb="10">
      <t>サクゲンガク</t>
    </rPh>
    <phoneticPr fontId="1"/>
  </si>
  <si>
    <t>各種改築工事基準価格</t>
    <rPh sb="0" eb="2">
      <t>カクシュ</t>
    </rPh>
    <rPh sb="2" eb="4">
      <t>カイチク</t>
    </rPh>
    <rPh sb="4" eb="6">
      <t>コウジ</t>
    </rPh>
    <rPh sb="6" eb="8">
      <t>キジュン</t>
    </rPh>
    <rPh sb="8" eb="10">
      <t>カカク</t>
    </rPh>
    <phoneticPr fontId="1"/>
  </si>
  <si>
    <t>各種計画支援基準価格（ストックマネジメントに係る検討、下水道事業計画変更、アクションプラン変更）</t>
    <rPh sb="0" eb="2">
      <t>カクシュ</t>
    </rPh>
    <rPh sb="2" eb="4">
      <t>ケイカク</t>
    </rPh>
    <rPh sb="4" eb="6">
      <t>シエン</t>
    </rPh>
    <rPh sb="6" eb="8">
      <t>キジュン</t>
    </rPh>
    <rPh sb="8" eb="10">
      <t>カカク</t>
    </rPh>
    <rPh sb="22" eb="23">
      <t>カカ</t>
    </rPh>
    <rPh sb="24" eb="26">
      <t>ケントウ</t>
    </rPh>
    <rPh sb="27" eb="30">
      <t>ゲスイドウ</t>
    </rPh>
    <rPh sb="30" eb="32">
      <t>ジギョウ</t>
    </rPh>
    <rPh sb="32" eb="36">
      <t>ケイカクヘンコウ</t>
    </rPh>
    <rPh sb="45" eb="47">
      <t>ヘンコウ</t>
    </rPh>
    <phoneticPr fontId="1"/>
  </si>
  <si>
    <t>予定価格</t>
    <rPh sb="0" eb="2">
      <t>ヨテイ</t>
    </rPh>
    <rPh sb="2" eb="4">
      <t>カカク</t>
    </rPh>
    <phoneticPr fontId="1"/>
  </si>
  <si>
    <t>年度合計</t>
    <rPh sb="0" eb="2">
      <t>ネンド</t>
    </rPh>
    <rPh sb="2" eb="4">
      <t>ゴウケイ</t>
    </rPh>
    <phoneticPr fontId="3"/>
  </si>
  <si>
    <t>主要工事（土木建築、機械・電気、管路施設）費</t>
    <rPh sb="0" eb="2">
      <t>シュヨウ</t>
    </rPh>
    <rPh sb="2" eb="4">
      <t>コウジ</t>
    </rPh>
    <rPh sb="5" eb="7">
      <t>ドボク</t>
    </rPh>
    <rPh sb="7" eb="9">
      <t>ケンチク</t>
    </rPh>
    <rPh sb="10" eb="12">
      <t>キカイ</t>
    </rPh>
    <rPh sb="13" eb="15">
      <t>デンキ</t>
    </rPh>
    <rPh sb="16" eb="18">
      <t>カンロ</t>
    </rPh>
    <rPh sb="18" eb="20">
      <t>シセツ</t>
    </rPh>
    <rPh sb="21" eb="22">
      <t>ヒ</t>
    </rPh>
    <phoneticPr fontId="1"/>
  </si>
  <si>
    <t>改築計画期毎の主要工事費合計</t>
    <rPh sb="0" eb="2">
      <t>カイチク</t>
    </rPh>
    <rPh sb="2" eb="4">
      <t>ケイカク</t>
    </rPh>
    <rPh sb="4" eb="5">
      <t>キ</t>
    </rPh>
    <rPh sb="5" eb="6">
      <t>ゴト</t>
    </rPh>
    <rPh sb="7" eb="9">
      <t>シュヨウ</t>
    </rPh>
    <rPh sb="9" eb="11">
      <t>コウジ</t>
    </rPh>
    <rPh sb="11" eb="12">
      <t>ヒ</t>
    </rPh>
    <rPh sb="12" eb="14">
      <t>ゴウケイ</t>
    </rPh>
    <phoneticPr fontId="3"/>
  </si>
  <si>
    <t>改築計画期ごとの予定価格超過判定</t>
    <rPh sb="0" eb="2">
      <t>カイチク</t>
    </rPh>
    <rPh sb="2" eb="4">
      <t>ケイカク</t>
    </rPh>
    <rPh sb="4" eb="5">
      <t>キ</t>
    </rPh>
    <rPh sb="8" eb="10">
      <t>ヨテイ</t>
    </rPh>
    <rPh sb="10" eb="12">
      <t>カカク</t>
    </rPh>
    <rPh sb="12" eb="14">
      <t>チョウカ</t>
    </rPh>
    <rPh sb="14" eb="16">
      <t>ハンテイ</t>
    </rPh>
    <phoneticPr fontId="3"/>
  </si>
  <si>
    <t>詳細設計</t>
    <rPh sb="0" eb="2">
      <t>ショウサイ</t>
    </rPh>
    <rPh sb="2" eb="4">
      <t>セッケイ</t>
    </rPh>
    <phoneticPr fontId="10"/>
  </si>
  <si>
    <t>全施設・設備</t>
    <rPh sb="0" eb="1">
      <t>ゼン</t>
    </rPh>
    <rPh sb="1" eb="3">
      <t>シセツ</t>
    </rPh>
    <rPh sb="4" eb="6">
      <t>セツビ</t>
    </rPh>
    <phoneticPr fontId="10"/>
  </si>
  <si>
    <t>対象施設・設備名称</t>
    <rPh sb="0" eb="2">
      <t>タイショウ</t>
    </rPh>
    <rPh sb="2" eb="4">
      <t>シセツ</t>
    </rPh>
    <rPh sb="5" eb="9">
      <t>セツビメイショウ</t>
    </rPh>
    <phoneticPr fontId="3"/>
  </si>
  <si>
    <t>本基準価格は、主要工事（土木建築、機械・電気、管路施設）の費用削減額を算出するために、市が便宜上設定したものであり、リスク評価を行うに当たっての価格変動基準となり得るものではない。</t>
    <rPh sb="0" eb="1">
      <t>ホン</t>
    </rPh>
    <rPh sb="1" eb="3">
      <t>キジュン</t>
    </rPh>
    <rPh sb="3" eb="5">
      <t>カカク</t>
    </rPh>
    <rPh sb="7" eb="9">
      <t>シュヨウ</t>
    </rPh>
    <rPh sb="9" eb="11">
      <t>コウジ</t>
    </rPh>
    <rPh sb="12" eb="14">
      <t>ドボク</t>
    </rPh>
    <rPh sb="14" eb="16">
      <t>ケンチク</t>
    </rPh>
    <rPh sb="17" eb="19">
      <t>キカイ</t>
    </rPh>
    <rPh sb="20" eb="22">
      <t>デンキ</t>
    </rPh>
    <rPh sb="23" eb="25">
      <t>カンロ</t>
    </rPh>
    <rPh sb="25" eb="27">
      <t>シセツ</t>
    </rPh>
    <rPh sb="29" eb="31">
      <t>ヒヨウ</t>
    </rPh>
    <rPh sb="31" eb="34">
      <t>サクゲンガク</t>
    </rPh>
    <rPh sb="35" eb="37">
      <t>サンシュツ</t>
    </rPh>
    <rPh sb="43" eb="44">
      <t>シ</t>
    </rPh>
    <rPh sb="45" eb="47">
      <t>ベンギ</t>
    </rPh>
    <rPh sb="47" eb="48">
      <t>ジョウ</t>
    </rPh>
    <rPh sb="48" eb="50">
      <t>セッテイ</t>
    </rPh>
    <rPh sb="60" eb="62">
      <t>ヒョウカ</t>
    </rPh>
    <rPh sb="64" eb="65">
      <t>オコナ</t>
    </rPh>
    <rPh sb="67" eb="68">
      <t>ア</t>
    </rPh>
    <rPh sb="72" eb="74">
      <t>カカク</t>
    </rPh>
    <rPh sb="74" eb="76">
      <t>ヘンドウ</t>
    </rPh>
    <rPh sb="76" eb="78">
      <t>キジュン</t>
    </rPh>
    <rPh sb="80" eb="81">
      <t>ウ</t>
    </rPh>
    <phoneticPr fontId="3"/>
  </si>
  <si>
    <t>本予定価格は、提案額の妥当性を図るために設定した閾値であり、改築計画期毎の主要工事費合計額を超過する提案については、評価の対象としない。なお、本予定価格についても、市が便宜上設定したものであり、リスク評価を行うに当たっての価格変動基準となり得るものではない。</t>
    <rPh sb="0" eb="1">
      <t>ホン</t>
    </rPh>
    <rPh sb="1" eb="3">
      <t>ヨテイ</t>
    </rPh>
    <rPh sb="3" eb="5">
      <t>カカク</t>
    </rPh>
    <rPh sb="7" eb="10">
      <t>テイアンガク</t>
    </rPh>
    <rPh sb="11" eb="14">
      <t>ダトウセイ</t>
    </rPh>
    <rPh sb="15" eb="16">
      <t>ハカ</t>
    </rPh>
    <rPh sb="24" eb="26">
      <t>シキイチ</t>
    </rPh>
    <rPh sb="37" eb="42">
      <t>シュヨウコウジヒ</t>
    </rPh>
    <rPh sb="42" eb="44">
      <t>ゴウケイ</t>
    </rPh>
    <rPh sb="44" eb="45">
      <t>ガク</t>
    </rPh>
    <rPh sb="46" eb="48">
      <t>チョウカ</t>
    </rPh>
    <rPh sb="50" eb="52">
      <t>テイアン</t>
    </rPh>
    <rPh sb="64" eb="65">
      <t>シ</t>
    </rPh>
    <rPh sb="66" eb="68">
      <t>ベンギ</t>
    </rPh>
    <rPh sb="111" eb="113">
      <t>キジュン</t>
    </rPh>
    <rPh sb="115" eb="116">
      <t>ウ</t>
    </rPh>
    <phoneticPr fontId="3"/>
  </si>
  <si>
    <r>
      <t>本基準価格は、各種計画支援に係る費用削減額を算出</t>
    </r>
    <r>
      <rPr>
        <sz val="11"/>
        <rFont val="ＭＳ Ｐゴシック"/>
        <family val="3"/>
        <charset val="128"/>
      </rPr>
      <t>するために、</t>
    </r>
    <r>
      <rPr>
        <sz val="11"/>
        <rFont val="ＭＳ Ｐゴシック"/>
        <family val="2"/>
        <charset val="128"/>
      </rPr>
      <t>市が便宜上設定したものであり、リスク評価を行うに当たっての価格変動基準となり得るものではない。</t>
    </r>
    <rPh sb="0" eb="1">
      <t>ホン</t>
    </rPh>
    <rPh sb="1" eb="3">
      <t>キジュン</t>
    </rPh>
    <rPh sb="3" eb="5">
      <t>カカク</t>
    </rPh>
    <rPh sb="7" eb="9">
      <t>カクシュ</t>
    </rPh>
    <rPh sb="9" eb="11">
      <t>ケイカク</t>
    </rPh>
    <rPh sb="11" eb="13">
      <t>シエン</t>
    </rPh>
    <rPh sb="14" eb="15">
      <t>カカ</t>
    </rPh>
    <rPh sb="16" eb="18">
      <t>ヒヨウ</t>
    </rPh>
    <rPh sb="18" eb="21">
      <t>サクゲンガク</t>
    </rPh>
    <rPh sb="22" eb="24">
      <t>サンシュツ</t>
    </rPh>
    <rPh sb="30" eb="31">
      <t>シ</t>
    </rPh>
    <rPh sb="32" eb="34">
      <t>ベンギ</t>
    </rPh>
    <rPh sb="34" eb="35">
      <t>ジョウ</t>
    </rPh>
    <rPh sb="35" eb="37">
      <t>セッテイ</t>
    </rPh>
    <rPh sb="47" eb="49">
      <t>ヒョウカ</t>
    </rPh>
    <rPh sb="51" eb="52">
      <t>オコナ</t>
    </rPh>
    <rPh sb="54" eb="55">
      <t>ア</t>
    </rPh>
    <rPh sb="59" eb="61">
      <t>カカク</t>
    </rPh>
    <rPh sb="61" eb="63">
      <t>ヘンドウ</t>
    </rPh>
    <rPh sb="63" eb="65">
      <t>キジュン</t>
    </rPh>
    <rPh sb="67" eb="68">
      <t>ウ</t>
    </rPh>
    <phoneticPr fontId="3"/>
  </si>
  <si>
    <r>
      <t>本予定価格は、提案額の妥当性を図るために設定した閾値であり、当該予定価格を超過する提案については、評価の対象としない。なお、</t>
    </r>
    <r>
      <rPr>
        <sz val="11"/>
        <rFont val="ＭＳ Ｐゴシック"/>
        <family val="3"/>
        <charset val="128"/>
      </rPr>
      <t>本予定価格</t>
    </r>
    <r>
      <rPr>
        <sz val="11"/>
        <rFont val="ＭＳ Ｐゴシック"/>
        <family val="2"/>
        <charset val="128"/>
      </rPr>
      <t>についても、市が便宜上設定したものであり、リスク評価を行うに当たっての価格変動基準となり得るものではない。</t>
    </r>
    <rPh sb="0" eb="1">
      <t>ホン</t>
    </rPh>
    <rPh sb="1" eb="3">
      <t>ヨテイ</t>
    </rPh>
    <rPh sb="3" eb="5">
      <t>カカク</t>
    </rPh>
    <rPh sb="7" eb="10">
      <t>テイアンガク</t>
    </rPh>
    <rPh sb="11" eb="14">
      <t>ダトウセイ</t>
    </rPh>
    <rPh sb="15" eb="16">
      <t>ハカ</t>
    </rPh>
    <rPh sb="24" eb="26">
      <t>シキイチ</t>
    </rPh>
    <rPh sb="32" eb="34">
      <t>ヨテイ</t>
    </rPh>
    <rPh sb="34" eb="36">
      <t>カカク</t>
    </rPh>
    <rPh sb="37" eb="39">
      <t>チョウカ</t>
    </rPh>
    <rPh sb="41" eb="43">
      <t>テイアン</t>
    </rPh>
    <rPh sb="55" eb="56">
      <t>シ</t>
    </rPh>
    <rPh sb="57" eb="59">
      <t>ベンギ</t>
    </rPh>
    <rPh sb="62" eb="63">
      <t>ホン</t>
    </rPh>
    <rPh sb="63" eb="65">
      <t>ヨテイ</t>
    </rPh>
    <rPh sb="65" eb="67">
      <t>カカク</t>
    </rPh>
    <rPh sb="73" eb="74">
      <t>シ</t>
    </rPh>
    <rPh sb="75" eb="78">
      <t>ベンギジョウ</t>
    </rPh>
    <rPh sb="78" eb="80">
      <t>セッテイ</t>
    </rPh>
    <rPh sb="102" eb="104">
      <t>キジュン</t>
    </rPh>
    <rPh sb="106" eb="107">
      <t>ウ</t>
    </rPh>
    <phoneticPr fontId="3"/>
  </si>
  <si>
    <t>市想定数量</t>
    <rPh sb="0" eb="1">
      <t>シ</t>
    </rPh>
    <rPh sb="1" eb="3">
      <t>ソウテイ</t>
    </rPh>
    <rPh sb="3" eb="5">
      <t>スウリョウ</t>
    </rPh>
    <phoneticPr fontId="3"/>
  </si>
  <si>
    <t>広角カメラ調査等</t>
    <rPh sb="7" eb="8">
      <t>トウ</t>
    </rPh>
    <phoneticPr fontId="3"/>
  </si>
  <si>
    <t>人孔内目視調査</t>
    <phoneticPr fontId="3"/>
  </si>
  <si>
    <t>評価額合計</t>
    <rPh sb="0" eb="3">
      <t>ヒョウカガク</t>
    </rPh>
    <rPh sb="3" eb="5">
      <t>ゴウケイ</t>
    </rPh>
    <phoneticPr fontId="3"/>
  </si>
  <si>
    <t>(3) 貸借対照表</t>
    <rPh sb="4" eb="6">
      <t>タイシャク</t>
    </rPh>
    <rPh sb="6" eb="9">
      <t>タイショウヒョウ</t>
    </rPh>
    <phoneticPr fontId="3"/>
  </si>
  <si>
    <t>(2) キャッシュ・フロー計算書</t>
    <rPh sb="13" eb="16">
      <t>ケイサンショ</t>
    </rPh>
    <phoneticPr fontId="3"/>
  </si>
  <si>
    <r>
      <rPr>
        <b/>
        <sz val="12"/>
        <color theme="1"/>
        <rFont val="Yu Gothic"/>
        <family val="2"/>
        <charset val="128"/>
      </rPr>
      <t xml:space="preserve">(1) </t>
    </r>
    <r>
      <rPr>
        <b/>
        <sz val="12"/>
        <color theme="1"/>
        <rFont val="ＭＳ Ｐゴシック"/>
        <family val="3"/>
        <charset val="128"/>
      </rPr>
      <t>損益計算書</t>
    </r>
    <rPh sb="4" eb="6">
      <t>ソンエキ</t>
    </rPh>
    <rPh sb="6" eb="9">
      <t>ケイサンショ</t>
    </rPh>
    <phoneticPr fontId="3"/>
  </si>
  <si>
    <r>
      <t xml:space="preserve">(4) </t>
    </r>
    <r>
      <rPr>
        <b/>
        <sz val="12"/>
        <color theme="1"/>
        <rFont val="ＭＳ Ｐゴシック"/>
        <family val="3"/>
        <charset val="128"/>
      </rPr>
      <t>運営権対価</t>
    </r>
    <rPh sb="4" eb="6">
      <t>ウンエイ</t>
    </rPh>
    <rPh sb="6" eb="7">
      <t>ケン</t>
    </rPh>
    <rPh sb="7" eb="9">
      <t>タイカ</t>
    </rPh>
    <phoneticPr fontId="3"/>
  </si>
  <si>
    <r>
      <t xml:space="preserve">(5) </t>
    </r>
    <r>
      <rPr>
        <b/>
        <sz val="12"/>
        <color theme="1"/>
        <rFont val="ＭＳ Ｐゴシック"/>
        <family val="3"/>
        <charset val="128"/>
      </rPr>
      <t>利用料金削減額</t>
    </r>
    <rPh sb="4" eb="6">
      <t>リヨウ</t>
    </rPh>
    <rPh sb="6" eb="8">
      <t>リョウキン</t>
    </rPh>
    <rPh sb="8" eb="10">
      <t>サクゲン</t>
    </rPh>
    <rPh sb="10" eb="11">
      <t>ガク</t>
    </rPh>
    <phoneticPr fontId="3"/>
  </si>
  <si>
    <r>
      <t xml:space="preserve">(6) </t>
    </r>
    <r>
      <rPr>
        <b/>
        <sz val="12"/>
        <color theme="1"/>
        <rFont val="ＭＳ Ｐゴシック"/>
        <family val="2"/>
        <charset val="128"/>
      </rPr>
      <t>各種計画支援</t>
    </r>
    <r>
      <rPr>
        <b/>
        <sz val="12"/>
        <color theme="1"/>
        <rFont val="Yu Gothic"/>
        <family val="2"/>
        <charset val="128"/>
      </rPr>
      <t>削減額</t>
    </r>
    <rPh sb="4" eb="6">
      <t>カクシュ</t>
    </rPh>
    <rPh sb="6" eb="8">
      <t>ケイカク</t>
    </rPh>
    <rPh sb="8" eb="10">
      <t>シエン</t>
    </rPh>
    <rPh sb="10" eb="13">
      <t>サクゲンガク</t>
    </rPh>
    <phoneticPr fontId="3"/>
  </si>
  <si>
    <r>
      <t xml:space="preserve">(9) </t>
    </r>
    <r>
      <rPr>
        <b/>
        <sz val="12"/>
        <color theme="1"/>
        <rFont val="ＭＳ Ｐゴシック"/>
        <family val="3"/>
        <charset val="128"/>
      </rPr>
      <t>主要工事一覧</t>
    </r>
    <r>
      <rPr>
        <b/>
        <sz val="12"/>
        <color theme="1"/>
        <rFont val="游ゴシック"/>
        <family val="2"/>
        <charset val="128"/>
      </rPr>
      <t>（機械・電気）</t>
    </r>
    <rPh sb="4" eb="6">
      <t>シュヨウ</t>
    </rPh>
    <rPh sb="6" eb="8">
      <t>コウジ</t>
    </rPh>
    <rPh sb="8" eb="10">
      <t>イチラン</t>
    </rPh>
    <rPh sb="11" eb="13">
      <t>キカイ</t>
    </rPh>
    <rPh sb="14" eb="16">
      <t>デンキ</t>
    </rPh>
    <phoneticPr fontId="3"/>
  </si>
  <si>
    <r>
      <t xml:space="preserve">(10) </t>
    </r>
    <r>
      <rPr>
        <b/>
        <sz val="12"/>
        <color theme="1"/>
        <rFont val="ＭＳ Ｐゴシック"/>
        <family val="3"/>
        <charset val="128"/>
      </rPr>
      <t>主要工事一覧</t>
    </r>
    <r>
      <rPr>
        <b/>
        <sz val="12"/>
        <color theme="1"/>
        <rFont val="游ゴシック"/>
        <family val="2"/>
        <charset val="128"/>
      </rPr>
      <t>（管路施設）</t>
    </r>
    <rPh sb="5" eb="7">
      <t>シュヨウ</t>
    </rPh>
    <rPh sb="7" eb="9">
      <t>コウジ</t>
    </rPh>
    <rPh sb="9" eb="11">
      <t>イチラン</t>
    </rPh>
    <rPh sb="12" eb="16">
      <t>カンロシセツ</t>
    </rPh>
    <phoneticPr fontId="3"/>
  </si>
  <si>
    <r>
      <t xml:space="preserve">(7) </t>
    </r>
    <r>
      <rPr>
        <b/>
        <sz val="12"/>
        <color theme="1"/>
        <rFont val="ＭＳ Ｐゴシック"/>
        <family val="3"/>
        <charset val="128"/>
      </rPr>
      <t>改築費削減額（自動計算）</t>
    </r>
    <rPh sb="4" eb="10">
      <t>カイチクヒサクゲンガク</t>
    </rPh>
    <rPh sb="11" eb="15">
      <t>ジドウケイサン</t>
    </rPh>
    <phoneticPr fontId="3"/>
  </si>
  <si>
    <r>
      <t xml:space="preserve">(8) </t>
    </r>
    <r>
      <rPr>
        <b/>
        <sz val="12"/>
        <color theme="1"/>
        <rFont val="ＭＳ Ｐゴシック"/>
        <family val="3"/>
        <charset val="128"/>
      </rPr>
      <t>主要工事一覧</t>
    </r>
    <r>
      <rPr>
        <b/>
        <sz val="12"/>
        <color theme="1"/>
        <rFont val="游ゴシック"/>
        <family val="2"/>
        <charset val="128"/>
      </rPr>
      <t>（土木建築）</t>
    </r>
    <rPh sb="4" eb="6">
      <t>シュヨウ</t>
    </rPh>
    <rPh sb="6" eb="8">
      <t>コウジ</t>
    </rPh>
    <rPh sb="8" eb="10">
      <t>イチラン</t>
    </rPh>
    <rPh sb="11" eb="13">
      <t>ドボク</t>
    </rPh>
    <rPh sb="13" eb="15">
      <t>ケンチク</t>
    </rPh>
    <phoneticPr fontId="3"/>
  </si>
  <si>
    <t>市想定改築工事に対し、改築工事及び改築実施時期の見直しを図り、運営権者が提案する改築工事を記載し、当該改築を行う実施期に費用を計上すること。なお、太枠については、市が想定する改築工事の実施期であり、運営権者はこの実施期も含め見直しを図ること。</t>
    <rPh sb="0" eb="1">
      <t>シ</t>
    </rPh>
    <rPh sb="1" eb="7">
      <t>ソウテイカイチクコウジ</t>
    </rPh>
    <rPh sb="8" eb="9">
      <t>タイ</t>
    </rPh>
    <rPh sb="11" eb="13">
      <t>カイチク</t>
    </rPh>
    <rPh sb="13" eb="15">
      <t>コウジ</t>
    </rPh>
    <rPh sb="15" eb="16">
      <t>オヨ</t>
    </rPh>
    <rPh sb="17" eb="21">
      <t>カイチクジッシ</t>
    </rPh>
    <rPh sb="21" eb="23">
      <t>ジキ</t>
    </rPh>
    <rPh sb="24" eb="26">
      <t>ミナオ</t>
    </rPh>
    <rPh sb="28" eb="29">
      <t>ハカ</t>
    </rPh>
    <rPh sb="31" eb="35">
      <t>ウンエイケンジャ</t>
    </rPh>
    <rPh sb="36" eb="38">
      <t>テイアン</t>
    </rPh>
    <rPh sb="40" eb="42">
      <t>カイチク</t>
    </rPh>
    <rPh sb="42" eb="44">
      <t>コウジ</t>
    </rPh>
    <rPh sb="45" eb="47">
      <t>キサイ</t>
    </rPh>
    <rPh sb="49" eb="53">
      <t>トウガイカイチク</t>
    </rPh>
    <rPh sb="54" eb="55">
      <t>オコナ</t>
    </rPh>
    <rPh sb="56" eb="59">
      <t>ジッシキ</t>
    </rPh>
    <rPh sb="60" eb="62">
      <t>ヒヨウ</t>
    </rPh>
    <rPh sb="63" eb="65">
      <t>ケイジョウ</t>
    </rPh>
    <rPh sb="73" eb="75">
      <t>フトワク</t>
    </rPh>
    <rPh sb="81" eb="82">
      <t>シ</t>
    </rPh>
    <rPh sb="83" eb="85">
      <t>ソウテイ</t>
    </rPh>
    <rPh sb="87" eb="89">
      <t>カイチク</t>
    </rPh>
    <rPh sb="89" eb="91">
      <t>コウジ</t>
    </rPh>
    <rPh sb="92" eb="94">
      <t>ジッシ</t>
    </rPh>
    <rPh sb="94" eb="95">
      <t>キ</t>
    </rPh>
    <rPh sb="99" eb="103">
      <t>ウンエイケンジャ</t>
    </rPh>
    <rPh sb="106" eb="109">
      <t>ジッシキ</t>
    </rPh>
    <rPh sb="110" eb="111">
      <t>フク</t>
    </rPh>
    <rPh sb="112" eb="114">
      <t>ミナオ</t>
    </rPh>
    <rPh sb="116" eb="117">
      <t>ハカ</t>
    </rPh>
    <phoneticPr fontId="3"/>
  </si>
  <si>
    <t>管路施設の改築更新に係る業務については、市想定数量に対し運営権者が実施数量及び時期の見直しを図り、提案することを可能とするが、市が応募者に開示する資料の前提が異なる（ただし、契約書に定める瑕疵担保期間を超過した場合を除く）、又は応募時に想定しえない事象の発生を除き、要求水準を満たすに当たり、提案の在った実施数量を超過する工事が必要となった場合においても、当該超過分の工事も含め運営権者が提案した額で行うこと。
ただし、市想定数量を超過する工事が必要であると認められた場合においては、市想定数量を超過する分について総価契約単価合意方式に基づき金額の見直しを行う。</t>
    <rPh sb="87" eb="90">
      <t>ケイヤクショ</t>
    </rPh>
    <rPh sb="91" eb="92">
      <t>サダ</t>
    </rPh>
    <rPh sb="94" eb="96">
      <t>カシ</t>
    </rPh>
    <rPh sb="96" eb="100">
      <t>タンポキカン</t>
    </rPh>
    <rPh sb="101" eb="103">
      <t>チョウカ</t>
    </rPh>
    <rPh sb="105" eb="107">
      <t>バアイ</t>
    </rPh>
    <rPh sb="108" eb="109">
      <t>ノゾ</t>
    </rPh>
    <phoneticPr fontId="3"/>
  </si>
  <si>
    <t>なお、太枠については、市が想定する改築工事の実施期であり、運営権者はこの実施期も含め見直しを図ること。</t>
    <rPh sb="3" eb="5">
      <t>フトワク</t>
    </rPh>
    <rPh sb="11" eb="12">
      <t>シ</t>
    </rPh>
    <rPh sb="13" eb="15">
      <t>ソウテイ</t>
    </rPh>
    <rPh sb="17" eb="19">
      <t>カイチク</t>
    </rPh>
    <rPh sb="19" eb="21">
      <t>コウジ</t>
    </rPh>
    <rPh sb="22" eb="24">
      <t>ジッシ</t>
    </rPh>
    <rPh sb="24" eb="25">
      <t>キ</t>
    </rPh>
    <rPh sb="29" eb="33">
      <t>ウンエイケンジャ</t>
    </rPh>
    <rPh sb="36" eb="39">
      <t>ジッシキ</t>
    </rPh>
    <rPh sb="40" eb="41">
      <t>フク</t>
    </rPh>
    <rPh sb="42" eb="44">
      <t>ミナオ</t>
    </rPh>
    <rPh sb="46" eb="47">
      <t>ハカ</t>
    </rPh>
    <phoneticPr fontId="3"/>
  </si>
  <si>
    <r>
      <rPr>
        <sz val="11"/>
        <color theme="1"/>
        <rFont val="ＭＳ Ｐゴシック"/>
        <family val="3"/>
        <charset val="128"/>
      </rPr>
      <t>事業期間計</t>
    </r>
    <rPh sb="0" eb="2">
      <t>ジギョウ</t>
    </rPh>
    <rPh sb="2" eb="4">
      <t>キカン</t>
    </rPh>
    <rPh sb="4" eb="5">
      <t>ケイ</t>
    </rPh>
    <phoneticPr fontId="3"/>
  </si>
  <si>
    <t xml:space="preserve"> </t>
  </si>
  <si>
    <t>監視制御ユニット-2（ポンプ場）</t>
    <phoneticPr fontId="3"/>
  </si>
  <si>
    <t>統合型制御電源ユニット</t>
    <rPh sb="0" eb="3">
      <t>トウゴウガタ</t>
    </rPh>
    <phoneticPr fontId="3"/>
  </si>
  <si>
    <t>統合型監視制御ユニット①</t>
    <rPh sb="0" eb="3">
      <t>トウゴウガタ</t>
    </rPh>
    <phoneticPr fontId="3"/>
  </si>
  <si>
    <t>統合型監視制御ユニット②</t>
    <rPh sb="0" eb="3">
      <t>トウゴウガタ</t>
    </rPh>
    <phoneticPr fontId="3"/>
  </si>
  <si>
    <t>詳細調査・詳細設計</t>
    <rPh sb="0" eb="4">
      <t>ショウサイチョウサ</t>
    </rPh>
    <rPh sb="5" eb="7">
      <t>ショウサイ</t>
    </rPh>
    <rPh sb="7" eb="9">
      <t>セッケイ</t>
    </rPh>
    <phoneticPr fontId="10"/>
  </si>
  <si>
    <r>
      <rPr>
        <sz val="11"/>
        <color theme="1"/>
        <rFont val="ＭＳ Ｐゴシック"/>
        <family val="3"/>
        <charset val="128"/>
      </rPr>
      <t>－</t>
    </r>
    <phoneticPr fontId="3"/>
  </si>
  <si>
    <r>
      <rPr>
        <sz val="11"/>
        <color theme="1"/>
        <rFont val="ＭＳ Ｐゴシック"/>
        <family val="3"/>
        <charset val="128"/>
      </rPr>
      <t>－</t>
    </r>
  </si>
  <si>
    <r>
      <rPr>
        <sz val="11"/>
        <color theme="1"/>
        <rFont val="ＭＳ Ｐゴシック"/>
        <family val="2"/>
        <charset val="128"/>
      </rPr>
      <t>－</t>
    </r>
    <phoneticPr fontId="3"/>
  </si>
  <si>
    <t>業務内容
見直しの有無</t>
    <rPh sb="0" eb="4">
      <t>ギョウムナイヨウ</t>
    </rPh>
    <rPh sb="5" eb="7">
      <t>ミナオ</t>
    </rPh>
    <rPh sb="9" eb="11">
      <t>ウム</t>
    </rPh>
    <phoneticPr fontId="3"/>
  </si>
  <si>
    <t>各種計画支援費削減額</t>
    <rPh sb="0" eb="2">
      <t>カクシュ</t>
    </rPh>
    <rPh sb="2" eb="4">
      <t>ケイカク</t>
    </rPh>
    <rPh sb="4" eb="7">
      <t>シエンピ</t>
    </rPh>
    <rPh sb="7" eb="9">
      <t>サクゲン</t>
    </rPh>
    <rPh sb="9" eb="10">
      <t>ガク</t>
    </rPh>
    <phoneticPr fontId="3"/>
  </si>
  <si>
    <t>各種計画支援費削減額×0.5</t>
    <rPh sb="0" eb="2">
      <t>カクシュ</t>
    </rPh>
    <rPh sb="2" eb="4">
      <t>ケイカク</t>
    </rPh>
    <rPh sb="4" eb="7">
      <t>シエンピ</t>
    </rPh>
    <rPh sb="7" eb="9">
      <t>サクゲン</t>
    </rPh>
    <rPh sb="9" eb="10">
      <t>ガク</t>
    </rPh>
    <phoneticPr fontId="3"/>
  </si>
  <si>
    <t>評価額（各種計画支援費削減額×0.5の現在価値）</t>
    <rPh sb="0" eb="3">
      <t>ヒョウカガク</t>
    </rPh>
    <rPh sb="10" eb="11">
      <t>ヒ</t>
    </rPh>
    <rPh sb="11" eb="13">
      <t>サクゲン</t>
    </rPh>
    <rPh sb="13" eb="14">
      <t>ガク</t>
    </rPh>
    <rPh sb="19" eb="23">
      <t>ゲンザイカチ</t>
    </rPh>
    <phoneticPr fontId="3"/>
  </si>
  <si>
    <t>-</t>
    <phoneticPr fontId="3"/>
  </si>
  <si>
    <t>―</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</si>
</sst>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6" formatCode="&quot;¥&quot;#,##0;[Red]&quot;¥&quot;\-#,##0"/>
    <numFmt numFmtId="176" formatCode="yyyy/m/d;@"/>
    <numFmt numFmtId="177" formatCode="&quot;第&quot;#&quot;期&quot;"/>
    <numFmt numFmtId="178" formatCode="#&quot;年&quot;"/>
    <numFmt numFmtId="179" formatCode="#,##0.00_);[Red]\(#,##0.00\)"/>
    <numFmt numFmtId="180" formatCode="&quot;令和&quot;#&quot;年度&quot;"/>
    <numFmt numFmtId="182" formatCode="#,###&quot;円&quot;"/>
    <numFmt numFmtId="183" formatCode="0_);[Red]\(0\)"/>
    <numFmt numFmtId="184" formatCode="0.0%"/>
    <numFmt numFmtId="185" formatCode="#,##0.00_ ;[Red]\-#,##0.00\ "/>
    <numFmt numFmtId="186" formatCode="#,##0.000_ "/>
    <numFmt numFmtId="187" formatCode="#,##0.000;[Red]\-#,##0.000"/>
    <numFmt numFmtId="188" formatCode="#,##0_);[Red]\(#,##0\)"/>
    <numFmt numFmtId="189" formatCode="0_ ;[Red]\-0\ "/>
    <numFmt numFmtId="190" formatCode="0.0_ ;[Red]\-0.0\ "/>
    <numFmt numFmtId="191" formatCode="0.00;\-0.00;;@"/>
    <numFmt numFmtId="192" formatCode="0.00_);[Red]\(0.00\)"/>
    <numFmt numFmtId="193" formatCode="#,##0.00_ "/>
    <numFmt numFmtId="194" formatCode="0.00_ ;[Red]\-0.00\ "/>
    <numFmt numFmtId="198" formatCode="0.00000_);[Red]\(0.00000\)"/>
  </numFmts>
  <fonts count="47">
    <font>
      <sz val="11"/>
      <color theme="1"/>
      <name val="ＭＳ Ｐゴシック"/>
      <family val="2"/>
      <charset val="128"/>
      <scheme val="minor"/>
    </font>
    <font>
      <sz val="11"/>
      <color theme="1"/>
      <name val="ＭＳ Ｐゴシック"/>
      <family val="2"/>
      <charset val="128"/>
      <scheme val="minor"/>
    </font>
    <font>
      <b/>
      <sz val="11"/>
      <color theme="3"/>
      <name val="ＭＳ Ｐゴシック"/>
      <family val="2"/>
      <charset val="128"/>
      <scheme val="minor"/>
    </font>
    <font>
      <sz val="6"/>
      <name val="ＭＳ Ｐゴシック"/>
      <family val="2"/>
      <charset val="128"/>
      <scheme val="minor"/>
    </font>
    <font>
      <sz val="11"/>
      <color theme="1"/>
      <name val="Arial"/>
      <family val="2"/>
    </font>
    <font>
      <sz val="11"/>
      <color theme="1"/>
      <name val="ＭＳ Ｐゴシック"/>
      <family val="3"/>
      <charset val="128"/>
    </font>
    <font>
      <b/>
      <sz val="12"/>
      <color theme="1"/>
      <name val="Arial"/>
      <family val="2"/>
    </font>
    <font>
      <b/>
      <sz val="12"/>
      <color theme="1"/>
      <name val="ＭＳ Ｐゴシック"/>
      <family val="3"/>
      <charset val="128"/>
    </font>
    <font>
      <sz val="11"/>
      <name val="ＭＳ Ｐゴシック"/>
      <family val="3"/>
      <charset val="128"/>
    </font>
    <font>
      <u/>
      <sz val="11"/>
      <color theme="1"/>
      <name val="ＭＳ Ｐゴシック"/>
      <family val="3"/>
      <charset val="128"/>
      <scheme val="minor"/>
    </font>
    <font>
      <u/>
      <sz val="11"/>
      <color theme="1"/>
      <name val="ＭＳ Ｐゴシック"/>
      <family val="3"/>
      <charset val="128"/>
    </font>
    <font>
      <sz val="10.5"/>
      <color theme="1"/>
      <name val="ＭＳ 明朝"/>
      <family val="1"/>
      <charset val="128"/>
    </font>
    <font>
      <sz val="12"/>
      <color theme="1"/>
      <name val="ＭＳ 明朝"/>
      <family val="1"/>
      <charset val="128"/>
    </font>
    <font>
      <sz val="11"/>
      <name val="Arial"/>
      <family val="2"/>
    </font>
    <font>
      <sz val="12"/>
      <color rgb="FF000000"/>
      <name val="ＭＳ 明朝"/>
      <family val="1"/>
      <charset val="128"/>
    </font>
    <font>
      <b/>
      <sz val="10.5"/>
      <color theme="1"/>
      <name val="ＭＳ 明朝"/>
      <family val="1"/>
      <charset val="128"/>
    </font>
    <font>
      <sz val="11"/>
      <color theme="1"/>
      <name val="ＭＳ Ｐゴシック"/>
      <family val="2"/>
      <charset val="128"/>
    </font>
    <font>
      <sz val="11"/>
      <name val="ＭＳ Ｐゴシック"/>
      <family val="3"/>
      <charset val="128"/>
      <scheme val="minor"/>
    </font>
    <font>
      <sz val="6"/>
      <name val="ＭＳ Ｐゴシック"/>
      <family val="3"/>
      <charset val="128"/>
      <scheme val="minor"/>
    </font>
    <font>
      <b/>
      <sz val="12"/>
      <color theme="1"/>
      <name val="游ゴシック"/>
      <family val="2"/>
      <charset val="128"/>
    </font>
    <font>
      <sz val="8"/>
      <color theme="1"/>
      <name val="ＭＳ Ｐゴシック"/>
      <family val="3"/>
      <charset val="128"/>
    </font>
    <font>
      <sz val="11"/>
      <color theme="1"/>
      <name val="ＭＳ Ｐゴシック"/>
      <family val="2"/>
      <scheme val="minor"/>
    </font>
    <font>
      <sz val="11"/>
      <color theme="1"/>
      <name val="ＭＳ Ｐゴシック"/>
      <family val="3"/>
      <charset val="128"/>
      <scheme val="minor"/>
    </font>
    <font>
      <sz val="11"/>
      <name val="ＭＳ Ｐゴシック"/>
      <family val="2"/>
      <charset val="128"/>
    </font>
    <font>
      <b/>
      <sz val="12"/>
      <color theme="1"/>
      <name val="ＭＳ Ｐゴシック"/>
      <family val="2"/>
      <charset val="128"/>
    </font>
    <font>
      <u/>
      <sz val="11"/>
      <name val="ＭＳ Ｐゴシック"/>
      <family val="3"/>
      <charset val="128"/>
      <scheme val="minor"/>
    </font>
    <font>
      <b/>
      <sz val="12"/>
      <color theme="1"/>
      <name val="Yu Gothic"/>
      <family val="2"/>
      <charset val="128"/>
    </font>
    <font>
      <b/>
      <sz val="12"/>
      <color theme="1"/>
      <name val="Arial"/>
      <family val="2"/>
      <charset val="128"/>
    </font>
    <font>
      <sz val="11"/>
      <color indexed="10"/>
      <name val="ＭＳ Ｐゴシック"/>
      <family val="3"/>
      <charset val="128"/>
    </font>
    <font>
      <sz val="9"/>
      <name val="ＭＳ Ｐゴシック"/>
      <family val="3"/>
      <charset val="128"/>
    </font>
    <font>
      <sz val="9"/>
      <name val="Arial"/>
      <family val="2"/>
    </font>
    <font>
      <b/>
      <sz val="11"/>
      <color indexed="28"/>
      <name val="Arial"/>
      <family val="2"/>
    </font>
    <font>
      <b/>
      <sz val="11"/>
      <color indexed="8"/>
      <name val="ＭＳ Ｐゴシック"/>
      <family val="3"/>
      <charset val="128"/>
    </font>
    <font>
      <b/>
      <sz val="18"/>
      <color indexed="62"/>
      <name val="ＭＳ Ｐゴシック"/>
      <family val="3"/>
      <charset val="128"/>
    </font>
    <font>
      <sz val="11"/>
      <color indexed="52"/>
      <name val="ＭＳ Ｐゴシック"/>
      <family val="3"/>
      <charset val="128"/>
    </font>
    <font>
      <i/>
      <sz val="10"/>
      <color indexed="23"/>
      <name val="ＭＳ Ｐゴシック"/>
      <family val="3"/>
      <charset val="128"/>
    </font>
    <font>
      <b/>
      <sz val="11"/>
      <color indexed="9"/>
      <name val="ＭＳ Ｐゴシック"/>
      <family val="3"/>
      <charset val="128"/>
    </font>
    <font>
      <b/>
      <sz val="18"/>
      <color indexed="56"/>
      <name val="ＭＳ Ｐゴシック"/>
      <family val="3"/>
      <charset val="128"/>
    </font>
    <font>
      <i/>
      <sz val="11"/>
      <color indexed="23"/>
      <name val="ＭＳ Ｐゴシック"/>
      <family val="3"/>
      <charset val="128"/>
    </font>
    <font>
      <sz val="11"/>
      <color indexed="9"/>
      <name val="ＭＳ Ｐゴシック"/>
      <family val="3"/>
      <charset val="128"/>
    </font>
    <font>
      <b/>
      <sz val="11"/>
      <color indexed="56"/>
      <name val="ＭＳ Ｐゴシック"/>
      <family val="3"/>
      <charset val="128"/>
    </font>
    <font>
      <sz val="11"/>
      <color indexed="8"/>
      <name val="ＭＳ Ｐゴシック"/>
      <family val="3"/>
      <charset val="128"/>
    </font>
    <font>
      <sz val="10"/>
      <color indexed="9"/>
      <name val="ＭＳ Ｐゴシック"/>
      <family val="3"/>
      <charset val="128"/>
    </font>
    <font>
      <sz val="10"/>
      <color indexed="52"/>
      <name val="ＭＳ Ｐゴシック"/>
      <family val="3"/>
      <charset val="128"/>
    </font>
    <font>
      <sz val="11"/>
      <color indexed="17"/>
      <name val="ＭＳ Ｐゴシック"/>
      <family val="3"/>
      <charset val="128"/>
    </font>
    <font>
      <b/>
      <sz val="11"/>
      <color indexed="62"/>
      <name val="ＭＳ Ｐゴシック"/>
      <family val="3"/>
      <charset val="128"/>
    </font>
    <font>
      <sz val="10"/>
      <color indexed="8"/>
      <name val="ＭＳ Ｐゴシック"/>
      <family val="3"/>
      <charset val="128"/>
    </font>
  </fonts>
  <fills count="12">
    <fill>
      <patternFill patternType="none"/>
    </fill>
    <fill>
      <patternFill patternType="gray125"/>
    </fill>
    <fill>
      <patternFill patternType="solid">
        <fgColor rgb="FFFFFF00"/>
        <bgColor indexed="64"/>
      </patternFill>
    </fill>
    <fill>
      <patternFill patternType="solid">
        <fgColor theme="0" tint="-4.9989318521683403E-2"/>
        <bgColor indexed="64"/>
      </patternFill>
    </fill>
    <fill>
      <patternFill patternType="solid">
        <fgColor theme="0"/>
        <bgColor indexed="64"/>
      </patternFill>
    </fill>
    <fill>
      <patternFill patternType="solid">
        <fgColor theme="0" tint="-0.499984740745262"/>
        <bgColor indexed="64"/>
      </patternFill>
    </fill>
    <fill>
      <patternFill patternType="solid">
        <fgColor indexed="55"/>
      </patternFill>
    </fill>
    <fill>
      <patternFill patternType="solid">
        <fgColor indexed="26"/>
      </patternFill>
    </fill>
    <fill>
      <patternFill patternType="solid">
        <fgColor indexed="10"/>
      </patternFill>
    </fill>
    <fill>
      <patternFill patternType="solid">
        <fgColor indexed="29"/>
      </patternFill>
    </fill>
    <fill>
      <patternFill patternType="solid">
        <fgColor indexed="42"/>
      </patternFill>
    </fill>
    <fill>
      <patternFill patternType="solid">
        <fgColor indexed="45"/>
      </patternFill>
    </fill>
  </fills>
  <borders count="135">
    <border>
      <left/>
      <right/>
      <top/>
      <bottom/>
      <diagonal/>
    </border>
    <border>
      <left/>
      <right/>
      <top style="hair">
        <color auto="1"/>
      </top>
      <bottom style="hair">
        <color auto="1"/>
      </bottom>
      <diagonal/>
    </border>
    <border>
      <left style="thin">
        <color auto="1"/>
      </left>
      <right/>
      <top style="thin">
        <color auto="1"/>
      </top>
      <bottom/>
      <diagonal/>
    </border>
    <border>
      <left style="thin">
        <color auto="1"/>
      </left>
      <right style="thin">
        <color auto="1"/>
      </right>
      <top/>
      <bottom/>
      <diagonal/>
    </border>
    <border>
      <left/>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style="hair">
        <color auto="1"/>
      </top>
      <bottom style="hair">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hair">
        <color auto="1"/>
      </bottom>
      <diagonal/>
    </border>
    <border>
      <left style="thin">
        <color auto="1"/>
      </left>
      <right/>
      <top style="thin">
        <color auto="1"/>
      </top>
      <bottom style="hair">
        <color auto="1"/>
      </bottom>
      <diagonal/>
    </border>
    <border>
      <left/>
      <right/>
      <top style="thin">
        <color auto="1"/>
      </top>
      <bottom style="hair">
        <color auto="1"/>
      </bottom>
      <diagonal/>
    </border>
    <border>
      <left style="thin">
        <color auto="1"/>
      </left>
      <right/>
      <top style="hair">
        <color auto="1"/>
      </top>
      <bottom style="hair">
        <color auto="1"/>
      </bottom>
      <diagonal/>
    </border>
    <border>
      <left/>
      <right style="thin">
        <color auto="1"/>
      </right>
      <top style="hair">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style="thin">
        <color auto="1"/>
      </left>
      <right style="thin">
        <color auto="1"/>
      </right>
      <top style="hair">
        <color auto="1"/>
      </top>
      <bottom style="thin">
        <color auto="1"/>
      </bottom>
      <diagonal/>
    </border>
    <border>
      <left/>
      <right style="thin">
        <color auto="1"/>
      </right>
      <top style="thin">
        <color auto="1"/>
      </top>
      <bottom style="thin">
        <color auto="1"/>
      </bottom>
      <diagonal/>
    </border>
    <border>
      <left style="thin">
        <color auto="1"/>
      </left>
      <right style="thin">
        <color auto="1"/>
      </right>
      <top style="hair">
        <color auto="1"/>
      </top>
      <bottom/>
      <diagonal/>
    </border>
    <border>
      <left style="thin">
        <color auto="1"/>
      </left>
      <right style="thin">
        <color auto="1"/>
      </right>
      <top/>
      <bottom style="hair">
        <color auto="1"/>
      </bottom>
      <diagonal/>
    </border>
    <border>
      <left/>
      <right/>
      <top/>
      <bottom style="hair">
        <color auto="1"/>
      </bottom>
      <diagonal/>
    </border>
    <border>
      <left/>
      <right style="thin">
        <color auto="1"/>
      </right>
      <top style="thin">
        <color auto="1"/>
      </top>
      <bottom style="hair">
        <color auto="1"/>
      </bottom>
      <diagonal/>
    </border>
    <border>
      <left/>
      <right style="thin">
        <color auto="1"/>
      </right>
      <top style="thin">
        <color auto="1"/>
      </top>
      <bottom/>
      <diagonal/>
    </border>
    <border>
      <left style="thin">
        <color indexed="64"/>
      </left>
      <right/>
      <top/>
      <bottom style="thin">
        <color indexed="64"/>
      </bottom>
      <diagonal/>
    </border>
    <border>
      <left/>
      <right/>
      <top/>
      <bottom style="thin">
        <color indexed="64"/>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thin">
        <color auto="1"/>
      </left>
      <right/>
      <top style="hair">
        <color auto="1"/>
      </top>
      <bottom/>
      <diagonal/>
    </border>
    <border>
      <left style="thin">
        <color auto="1"/>
      </left>
      <right/>
      <top/>
      <bottom/>
      <diagonal/>
    </border>
    <border>
      <left style="thin">
        <color auto="1"/>
      </left>
      <right/>
      <top/>
      <bottom style="hair">
        <color auto="1"/>
      </bottom>
      <diagonal/>
    </border>
    <border>
      <left/>
      <right/>
      <top style="hair">
        <color auto="1"/>
      </top>
      <bottom/>
      <diagonal/>
    </border>
    <border>
      <left style="hair">
        <color auto="1"/>
      </left>
      <right style="hair">
        <color auto="1"/>
      </right>
      <top style="thin">
        <color auto="1"/>
      </top>
      <bottom style="hair">
        <color auto="1"/>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diagonal/>
    </border>
    <border>
      <left style="hair">
        <color auto="1"/>
      </left>
      <right style="hair">
        <color auto="1"/>
      </right>
      <top/>
      <bottom style="hair">
        <color auto="1"/>
      </bottom>
      <diagonal/>
    </border>
    <border>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medium">
        <color indexed="64"/>
      </left>
      <right style="medium">
        <color indexed="64"/>
      </right>
      <top style="medium">
        <color indexed="64"/>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thin">
        <color indexed="64"/>
      </top>
      <bottom/>
      <diagonal/>
    </border>
    <border>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medium">
        <color indexed="64"/>
      </right>
      <top style="hair">
        <color indexed="64"/>
      </top>
      <bottom/>
      <diagonal/>
    </border>
    <border>
      <left style="medium">
        <color indexed="64"/>
      </left>
      <right style="hair">
        <color indexed="64"/>
      </right>
      <top style="hair">
        <color indexed="64"/>
      </top>
      <bottom/>
      <diagonal/>
    </border>
    <border>
      <left style="medium">
        <color indexed="64"/>
      </left>
      <right/>
      <top style="hair">
        <color indexed="64"/>
      </top>
      <bottom style="hair">
        <color indexed="64"/>
      </bottom>
      <diagonal/>
    </border>
    <border>
      <left/>
      <right style="hair">
        <color indexed="64"/>
      </right>
      <top style="hair">
        <color indexed="64"/>
      </top>
      <bottom/>
      <diagonal/>
    </border>
    <border>
      <left style="hair">
        <color indexed="64"/>
      </left>
      <right/>
      <top/>
      <bottom style="hair">
        <color indexed="64"/>
      </bottom>
      <diagonal/>
    </border>
    <border>
      <left/>
      <right style="medium">
        <color indexed="64"/>
      </right>
      <top style="hair">
        <color indexed="64"/>
      </top>
      <bottom style="hair">
        <color indexed="64"/>
      </bottom>
      <diagonal/>
    </border>
    <border>
      <left style="hair">
        <color indexed="64"/>
      </left>
      <right style="medium">
        <color indexed="64"/>
      </right>
      <top/>
      <bottom style="hair">
        <color indexed="64"/>
      </bottom>
      <diagonal/>
    </border>
    <border>
      <left style="hair">
        <color indexed="64"/>
      </left>
      <right/>
      <top style="hair">
        <color indexed="64"/>
      </top>
      <bottom/>
      <diagonal/>
    </border>
    <border>
      <left/>
      <right style="hair">
        <color indexed="64"/>
      </right>
      <top/>
      <bottom style="hair">
        <color indexed="64"/>
      </bottom>
      <diagonal/>
    </border>
    <border>
      <left/>
      <right style="hair">
        <color indexed="64"/>
      </right>
      <top style="hair">
        <color indexed="64"/>
      </top>
      <bottom style="thin">
        <color indexed="64"/>
      </bottom>
      <diagonal/>
    </border>
    <border>
      <left style="medium">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style="medium">
        <color indexed="64"/>
      </top>
      <bottom style="hair">
        <color indexed="64"/>
      </bottom>
      <diagonal/>
    </border>
    <border>
      <left style="medium">
        <color indexed="64"/>
      </left>
      <right style="hair">
        <color indexed="64"/>
      </right>
      <top/>
      <bottom style="thin">
        <color indexed="64"/>
      </bottom>
      <diagonal/>
    </border>
    <border>
      <left/>
      <right style="thin">
        <color auto="1"/>
      </right>
      <top style="hair">
        <color auto="1"/>
      </top>
      <bottom/>
      <diagonal/>
    </border>
    <border>
      <left/>
      <right style="thin">
        <color auto="1"/>
      </right>
      <top/>
      <bottom style="hair">
        <color auto="1"/>
      </bottom>
      <diagonal/>
    </border>
    <border>
      <left style="hair">
        <color indexed="64"/>
      </left>
      <right style="thin">
        <color auto="1"/>
      </right>
      <top style="hair">
        <color indexed="64"/>
      </top>
      <bottom style="thin">
        <color indexed="64"/>
      </bottom>
      <diagonal/>
    </border>
    <border>
      <left style="medium">
        <color indexed="64"/>
      </left>
      <right/>
      <top style="medium">
        <color indexed="64"/>
      </top>
      <bottom style="medium">
        <color indexed="64"/>
      </bottom>
      <diagonal/>
    </border>
    <border>
      <left style="hair">
        <color indexed="64"/>
      </left>
      <right/>
      <top style="hair">
        <color indexed="64"/>
      </top>
      <bottom style="thin">
        <color indexed="64"/>
      </bottom>
      <diagonal/>
    </border>
    <border>
      <left style="thin">
        <color indexed="64"/>
      </left>
      <right style="hair">
        <color indexed="64"/>
      </right>
      <top style="medium">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style="medium">
        <color indexed="64"/>
      </top>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top/>
      <bottom/>
      <diagonal/>
    </border>
    <border>
      <left style="thin">
        <color indexed="64"/>
      </left>
      <right style="hair">
        <color indexed="64"/>
      </right>
      <top/>
      <bottom/>
      <diagonal/>
    </border>
    <border>
      <left style="thin">
        <color indexed="64"/>
      </left>
      <right style="hair">
        <color indexed="64"/>
      </right>
      <top/>
      <bottom style="hair">
        <color indexed="64"/>
      </bottom>
      <diagonal/>
    </border>
    <border>
      <left style="thin">
        <color indexed="64"/>
      </left>
      <right style="medium">
        <color indexed="64"/>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auto="1"/>
      </right>
      <top style="hair">
        <color indexed="64"/>
      </top>
      <bottom/>
      <diagonal/>
    </border>
    <border>
      <left style="hair">
        <color indexed="64"/>
      </left>
      <right style="thin">
        <color indexed="64"/>
      </right>
      <top/>
      <bottom style="hair">
        <color indexed="64"/>
      </bottom>
      <diagonal/>
    </border>
    <border>
      <left/>
      <right style="medium">
        <color indexed="64"/>
      </right>
      <top style="hair">
        <color indexed="64"/>
      </top>
      <bottom style="thin">
        <color indexed="64"/>
      </bottom>
      <diagonal/>
    </border>
    <border>
      <left style="medium">
        <color indexed="64"/>
      </left>
      <right/>
      <top style="hair">
        <color indexed="64"/>
      </top>
      <bottom style="thin">
        <color indexed="64"/>
      </bottom>
      <diagonal/>
    </border>
    <border>
      <left style="hair">
        <color auto="1"/>
      </left>
      <right style="thin">
        <color auto="1"/>
      </right>
      <top/>
      <bottom style="thin">
        <color auto="1"/>
      </bottom>
      <diagonal/>
    </border>
    <border>
      <left style="medium">
        <color indexed="64"/>
      </left>
      <right style="thin">
        <color auto="1"/>
      </right>
      <top style="hair">
        <color auto="1"/>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diagonal/>
    </border>
    <border>
      <left style="hair">
        <color auto="1"/>
      </left>
      <right style="thin">
        <color auto="1"/>
      </right>
      <top style="medium">
        <color indexed="64"/>
      </top>
      <bottom style="hair">
        <color auto="1"/>
      </bottom>
      <diagonal/>
    </border>
    <border>
      <left style="hair">
        <color auto="1"/>
      </left>
      <right style="thin">
        <color auto="1"/>
      </right>
      <top style="hair">
        <color auto="1"/>
      </top>
      <bottom style="medium">
        <color indexed="64"/>
      </bottom>
      <diagonal/>
    </border>
    <border>
      <left style="medium">
        <color auto="1"/>
      </left>
      <right style="medium">
        <color auto="1"/>
      </right>
      <top style="medium">
        <color auto="1"/>
      </top>
      <bottom/>
      <diagonal/>
    </border>
    <border>
      <left style="medium">
        <color auto="1"/>
      </left>
      <right style="medium">
        <color auto="1"/>
      </right>
      <top style="hair">
        <color auto="1"/>
      </top>
      <bottom style="medium">
        <color auto="1"/>
      </bottom>
      <diagonal/>
    </border>
    <border>
      <left style="medium">
        <color auto="1"/>
      </left>
      <right style="medium">
        <color auto="1"/>
      </right>
      <top style="medium">
        <color auto="1"/>
      </top>
      <bottom style="hair">
        <color indexed="64"/>
      </bottom>
      <diagonal/>
    </border>
    <border>
      <left style="hair">
        <color auto="1"/>
      </left>
      <right style="medium">
        <color auto="1"/>
      </right>
      <top/>
      <bottom/>
      <diagonal/>
    </border>
    <border>
      <left style="thin">
        <color auto="1"/>
      </left>
      <right style="hair">
        <color auto="1"/>
      </right>
      <top style="thin">
        <color auto="1"/>
      </top>
      <bottom/>
      <diagonal/>
    </border>
    <border>
      <left style="thin">
        <color indexed="64"/>
      </left>
      <right style="hair">
        <color indexed="64"/>
      </right>
      <top/>
      <bottom style="thin">
        <color indexed="64"/>
      </bottom>
      <diagonal/>
    </border>
    <border>
      <left style="hair">
        <color auto="1"/>
      </left>
      <right style="medium">
        <color auto="1"/>
      </right>
      <top style="hair">
        <color auto="1"/>
      </top>
      <bottom style="thin">
        <color indexed="64"/>
      </bottom>
      <diagonal/>
    </border>
    <border>
      <left style="medium">
        <color auto="1"/>
      </left>
      <right style="thin">
        <color auto="1"/>
      </right>
      <top style="hair">
        <color auto="1"/>
      </top>
      <bottom style="thin">
        <color auto="1"/>
      </bottom>
      <diagonal/>
    </border>
    <border>
      <left/>
      <right style="thin">
        <color auto="1"/>
      </right>
      <top/>
      <bottom style="thin">
        <color auto="1"/>
      </bottom>
      <diagonal/>
    </border>
    <border>
      <left style="medium">
        <color auto="1"/>
      </left>
      <right/>
      <top style="medium">
        <color auto="1"/>
      </top>
      <bottom/>
      <diagonal/>
    </border>
    <border>
      <left/>
      <right style="hair">
        <color auto="1"/>
      </right>
      <top/>
      <bottom/>
      <diagonal/>
    </border>
    <border>
      <left style="medium">
        <color auto="1"/>
      </left>
      <right style="thin">
        <color indexed="64"/>
      </right>
      <top/>
      <bottom style="hair">
        <color auto="1"/>
      </bottom>
      <diagonal/>
    </border>
    <border>
      <left style="thin">
        <color auto="1"/>
      </left>
      <right style="medium">
        <color auto="1"/>
      </right>
      <top style="thin">
        <color indexed="64"/>
      </top>
      <bottom style="hair">
        <color auto="1"/>
      </bottom>
      <diagonal/>
    </border>
    <border>
      <left/>
      <right style="medium">
        <color auto="1"/>
      </right>
      <top style="thin">
        <color indexed="64"/>
      </top>
      <bottom style="hair">
        <color auto="1"/>
      </bottom>
      <diagonal/>
    </border>
    <border>
      <left style="medium">
        <color auto="1"/>
      </left>
      <right style="medium">
        <color auto="1"/>
      </right>
      <top style="thin">
        <color indexed="64"/>
      </top>
      <bottom style="hair">
        <color auto="1"/>
      </bottom>
      <diagonal/>
    </border>
    <border>
      <left style="medium">
        <color auto="1"/>
      </left>
      <right style="thin">
        <color indexed="64"/>
      </right>
      <top style="thin">
        <color indexed="64"/>
      </top>
      <bottom style="hair">
        <color auto="1"/>
      </bottom>
      <diagonal/>
    </border>
    <border>
      <left style="medium">
        <color auto="1"/>
      </left>
      <right style="hair">
        <color indexed="64"/>
      </right>
      <top style="thin">
        <color auto="1"/>
      </top>
      <bottom style="hair">
        <color auto="1"/>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medium">
        <color auto="1"/>
      </left>
      <right style="medium">
        <color auto="1"/>
      </right>
      <top/>
      <bottom style="medium">
        <color auto="1"/>
      </bottom>
      <diagonal/>
    </border>
    <border>
      <left style="medium">
        <color auto="1"/>
      </left>
      <right style="thin">
        <color indexed="64"/>
      </right>
      <top style="hair">
        <color auto="1"/>
      </top>
      <bottom/>
      <diagonal/>
    </border>
    <border>
      <left style="thin">
        <color auto="1"/>
      </left>
      <right style="hair">
        <color auto="1"/>
      </right>
      <top style="hair">
        <color auto="1"/>
      </top>
      <bottom style="medium">
        <color auto="1"/>
      </bottom>
      <diagonal/>
    </border>
    <border>
      <left style="hair">
        <color auto="1"/>
      </left>
      <right style="thin">
        <color auto="1"/>
      </right>
      <top/>
      <bottom style="medium">
        <color auto="1"/>
      </bottom>
      <diagonal/>
    </border>
    <border>
      <left style="hair">
        <color auto="1"/>
      </left>
      <right style="hair">
        <color auto="1"/>
      </right>
      <top style="hair">
        <color auto="1"/>
      </top>
      <bottom style="medium">
        <color auto="1"/>
      </bottom>
      <diagonal/>
    </border>
    <border>
      <left style="hair">
        <color auto="1"/>
      </left>
      <right style="hair">
        <color auto="1"/>
      </right>
      <top/>
      <bottom style="medium">
        <color auto="1"/>
      </bottom>
      <diagonal/>
    </border>
    <border>
      <left style="hair">
        <color auto="1"/>
      </left>
      <right style="thin">
        <color auto="1"/>
      </right>
      <top style="medium">
        <color auto="1"/>
      </top>
      <bottom style="medium">
        <color auto="1"/>
      </bottom>
      <diagonal/>
    </border>
    <border>
      <left/>
      <right/>
      <top style="thin">
        <color indexed="49"/>
      </top>
      <bottom style="double">
        <color indexed="49"/>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thin">
        <color auto="1"/>
      </left>
      <right/>
      <top style="thin">
        <color auto="1"/>
      </top>
      <bottom style="hair">
        <color indexed="64"/>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hair">
        <color auto="1"/>
      </bottom>
      <diagonal/>
    </border>
    <border>
      <left/>
      <right/>
      <top style="thin">
        <color auto="1"/>
      </top>
      <bottom style="hair">
        <color auto="1"/>
      </bottom>
      <diagonal/>
    </border>
    <border>
      <left style="hair">
        <color indexed="64"/>
      </left>
      <right style="medium">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hair">
        <color auto="1"/>
      </right>
      <top style="thin">
        <color auto="1"/>
      </top>
      <bottom style="thin">
        <color indexed="64"/>
      </bottom>
      <diagonal/>
    </border>
    <border>
      <left style="hair">
        <color auto="1"/>
      </left>
      <right style="hair">
        <color auto="1"/>
      </right>
      <top style="thin">
        <color auto="1"/>
      </top>
      <bottom style="thin">
        <color indexed="64"/>
      </bottom>
      <diagonal/>
    </border>
  </borders>
  <cellStyleXfs count="58">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21" fillId="0" borderId="0"/>
    <xf numFmtId="0" fontId="22" fillId="0" borderId="0">
      <alignment vertical="center"/>
    </xf>
    <xf numFmtId="0" fontId="8" fillId="0" borderId="0">
      <alignment vertical="center"/>
    </xf>
    <xf numFmtId="38" fontId="8" fillId="0" borderId="0" applyFont="0" applyFill="0" applyBorder="0" applyAlignment="0" applyProtection="0">
      <alignment vertical="center"/>
    </xf>
    <xf numFmtId="0" fontId="21" fillId="0" borderId="0"/>
    <xf numFmtId="38" fontId="21" fillId="0" borderId="0" applyFont="0" applyFill="0" applyBorder="0" applyAlignment="0" applyProtection="0">
      <alignment vertical="center"/>
    </xf>
    <xf numFmtId="38" fontId="8" fillId="0" borderId="0" applyFont="0" applyFill="0" applyBorder="0" applyAlignment="0" applyProtection="0"/>
    <xf numFmtId="0" fontId="8" fillId="0" borderId="0"/>
    <xf numFmtId="38" fontId="8" fillId="0" borderId="0" applyFont="0" applyFill="0" applyBorder="0" applyAlignment="0" applyProtection="0"/>
    <xf numFmtId="0" fontId="8" fillId="0" borderId="0"/>
    <xf numFmtId="9" fontId="8" fillId="0" borderId="0" applyFont="0" applyFill="0" applyBorder="0" applyAlignment="0" applyProtection="0"/>
    <xf numFmtId="0" fontId="30" fillId="0" borderId="0"/>
    <xf numFmtId="0" fontId="31" fillId="0" borderId="0" applyNumberFormat="0" applyAlignment="0" applyProtection="0"/>
    <xf numFmtId="38"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38" fontId="8" fillId="0" borderId="0" applyFill="0" applyBorder="0" applyAlignment="0" applyProtection="0">
      <alignment vertical="center"/>
    </xf>
    <xf numFmtId="6" fontId="8" fillId="0" borderId="0" applyFont="0" applyFill="0" applyBorder="0" applyAlignment="0" applyProtection="0"/>
    <xf numFmtId="0" fontId="32" fillId="0" borderId="118" applyNumberFormat="0" applyFill="0" applyAlignment="0" applyProtection="0">
      <alignment vertical="center"/>
    </xf>
    <xf numFmtId="0" fontId="32" fillId="0" borderId="118" applyNumberFormat="0" applyFill="0" applyAlignment="0" applyProtection="0">
      <alignment vertical="center"/>
    </xf>
    <xf numFmtId="0" fontId="33" fillId="0" borderId="0" applyNumberFormat="0" applyFill="0" applyBorder="0" applyAlignment="0" applyProtection="0">
      <alignment vertical="center"/>
    </xf>
    <xf numFmtId="0" fontId="34" fillId="0" borderId="119" applyNumberFormat="0" applyFill="0" applyAlignment="0" applyProtection="0">
      <alignment vertical="center"/>
    </xf>
    <xf numFmtId="0" fontId="28" fillId="0" borderId="0" applyNumberFormat="0" applyFill="0" applyBorder="0" applyAlignment="0" applyProtection="0">
      <alignment vertical="center"/>
    </xf>
    <xf numFmtId="0" fontId="22" fillId="0" borderId="0">
      <alignment vertical="center"/>
    </xf>
    <xf numFmtId="0" fontId="22" fillId="0" borderId="0">
      <alignment vertical="center"/>
    </xf>
    <xf numFmtId="0" fontId="8" fillId="0" borderId="0"/>
    <xf numFmtId="0" fontId="8" fillId="0" borderId="0"/>
    <xf numFmtId="0" fontId="1" fillId="0" borderId="0">
      <alignment vertical="center"/>
    </xf>
    <xf numFmtId="0" fontId="1" fillId="0" borderId="0">
      <alignment vertical="center"/>
    </xf>
    <xf numFmtId="0" fontId="1" fillId="0" borderId="0">
      <alignment vertical="center"/>
    </xf>
    <xf numFmtId="0" fontId="33"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6" borderId="120" applyNumberFormat="0" applyAlignment="0" applyProtection="0">
      <alignment vertical="center"/>
    </xf>
    <xf numFmtId="0" fontId="8" fillId="7" borderId="121" applyNumberFormat="0" applyFont="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6" fillId="6" borderId="120" applyNumberFormat="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9" fillId="8" borderId="0" applyNumberFormat="0" applyBorder="0" applyAlignment="0" applyProtection="0">
      <alignment vertical="center"/>
    </xf>
    <xf numFmtId="0" fontId="40" fillId="0" borderId="0" applyNumberFormat="0" applyFill="0" applyBorder="0" applyAlignment="0" applyProtection="0">
      <alignment vertical="center"/>
    </xf>
    <xf numFmtId="0" fontId="41" fillId="9" borderId="0" applyNumberFormat="0" applyBorder="0" applyAlignment="0" applyProtection="0">
      <alignment vertical="center"/>
    </xf>
    <xf numFmtId="0" fontId="29" fillId="0" borderId="0"/>
    <xf numFmtId="0" fontId="42" fillId="8" borderId="0" applyNumberFormat="0" applyBorder="0" applyAlignment="0" applyProtection="0">
      <alignment vertical="center"/>
    </xf>
    <xf numFmtId="0" fontId="43" fillId="0" borderId="119" applyNumberFormat="0" applyFill="0" applyAlignment="0" applyProtection="0">
      <alignment vertical="center"/>
    </xf>
    <xf numFmtId="0" fontId="44" fillId="10" borderId="0" applyNumberFormat="0" applyBorder="0" applyAlignment="0" applyProtection="0">
      <alignment vertical="center"/>
    </xf>
    <xf numFmtId="0" fontId="2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29" fillId="0" borderId="0"/>
    <xf numFmtId="0" fontId="46" fillId="11" borderId="0" applyNumberFormat="0" applyBorder="0" applyAlignment="0" applyProtection="0">
      <alignment vertical="center"/>
    </xf>
    <xf numFmtId="0" fontId="32" fillId="0" borderId="118" applyNumberFormat="0" applyFill="0" applyAlignment="0" applyProtection="0">
      <alignment vertical="center"/>
    </xf>
    <xf numFmtId="0" fontId="33" fillId="0" borderId="0" applyNumberFormat="0" applyFill="0" applyBorder="0" applyAlignment="0" applyProtection="0">
      <alignment vertical="center"/>
    </xf>
    <xf numFmtId="0" fontId="8" fillId="0" borderId="0"/>
    <xf numFmtId="38" fontId="21" fillId="0" borderId="0" applyFont="0" applyFill="0" applyBorder="0" applyAlignment="0" applyProtection="0">
      <alignment vertical="center"/>
    </xf>
  </cellStyleXfs>
  <cellXfs count="506">
    <xf numFmtId="0" fontId="0" fillId="0" borderId="0" xfId="0">
      <alignment vertical="center"/>
    </xf>
    <xf numFmtId="0" fontId="4" fillId="0" borderId="0" xfId="0" applyFont="1">
      <alignment vertical="center"/>
    </xf>
    <xf numFmtId="177" fontId="4" fillId="3" borderId="7" xfId="0" applyNumberFormat="1" applyFont="1" applyFill="1" applyBorder="1" applyAlignment="1">
      <alignment horizontal="center" vertical="center"/>
    </xf>
    <xf numFmtId="176" fontId="4" fillId="3" borderId="7" xfId="0" applyNumberFormat="1" applyFont="1" applyFill="1" applyBorder="1" applyAlignment="1">
      <alignment horizontal="center" vertical="center"/>
    </xf>
    <xf numFmtId="0" fontId="5" fillId="3" borderId="8" xfId="0" applyFont="1" applyFill="1" applyBorder="1" applyAlignment="1">
      <alignment horizontal="center" vertical="center"/>
    </xf>
    <xf numFmtId="0" fontId="4" fillId="3" borderId="7" xfId="0" applyFont="1" applyFill="1" applyBorder="1">
      <alignment vertical="center"/>
    </xf>
    <xf numFmtId="0" fontId="4" fillId="0" borderId="0" xfId="0" applyFont="1" applyFill="1">
      <alignment vertical="center"/>
    </xf>
    <xf numFmtId="0" fontId="5" fillId="3" borderId="10" xfId="0" applyNumberFormat="1" applyFont="1" applyFill="1" applyBorder="1" applyAlignment="1">
      <alignment horizontal="center" vertical="center"/>
    </xf>
    <xf numFmtId="0" fontId="5" fillId="3" borderId="5" xfId="0" applyFont="1" applyFill="1" applyBorder="1">
      <alignment vertical="center"/>
    </xf>
    <xf numFmtId="0" fontId="11" fillId="0" borderId="0" xfId="0" applyFont="1" applyAlignment="1">
      <alignment horizontal="right" vertical="center"/>
    </xf>
    <xf numFmtId="0" fontId="11" fillId="0" borderId="0" xfId="0" applyFont="1" applyAlignment="1">
      <alignment horizontal="justify" vertical="center"/>
    </xf>
    <xf numFmtId="0" fontId="11" fillId="0" borderId="0" xfId="0" applyFont="1">
      <alignment vertical="center"/>
    </xf>
    <xf numFmtId="0" fontId="13" fillId="0" borderId="0" xfId="0" applyFont="1">
      <alignment vertical="center"/>
    </xf>
    <xf numFmtId="0" fontId="5" fillId="0" borderId="0" xfId="0" applyFont="1" applyAlignment="1">
      <alignment horizontal="right" vertical="center"/>
    </xf>
    <xf numFmtId="40" fontId="4" fillId="0" borderId="11" xfId="1" applyNumberFormat="1" applyFont="1" applyBorder="1">
      <alignment vertical="center"/>
    </xf>
    <xf numFmtId="40" fontId="4" fillId="0" borderId="9" xfId="1" applyNumberFormat="1" applyFont="1" applyBorder="1">
      <alignment vertical="center"/>
    </xf>
    <xf numFmtId="40" fontId="4" fillId="0" borderId="10" xfId="1" applyNumberFormat="1" applyFont="1" applyFill="1" applyBorder="1">
      <alignment vertical="center"/>
    </xf>
    <xf numFmtId="0" fontId="4" fillId="3" borderId="6" xfId="0" applyFont="1" applyFill="1" applyBorder="1">
      <alignment vertical="center"/>
    </xf>
    <xf numFmtId="0" fontId="5" fillId="3" borderId="2" xfId="0" applyFont="1" applyFill="1" applyBorder="1">
      <alignment vertical="center"/>
    </xf>
    <xf numFmtId="0" fontId="4" fillId="3" borderId="4" xfId="0" applyFont="1" applyFill="1" applyBorder="1">
      <alignment vertical="center"/>
    </xf>
    <xf numFmtId="0" fontId="5" fillId="3" borderId="1" xfId="0" applyFont="1" applyFill="1" applyBorder="1">
      <alignment vertical="center"/>
    </xf>
    <xf numFmtId="0" fontId="13" fillId="3" borderId="4" xfId="0" applyFont="1" applyFill="1" applyBorder="1">
      <alignment vertical="center"/>
    </xf>
    <xf numFmtId="0" fontId="4" fillId="3" borderId="3" xfId="0" applyFont="1" applyFill="1" applyBorder="1">
      <alignment vertical="center"/>
    </xf>
    <xf numFmtId="0" fontId="8" fillId="3" borderId="12" xfId="0" applyFont="1" applyFill="1" applyBorder="1">
      <alignment vertical="center"/>
    </xf>
    <xf numFmtId="0" fontId="5" fillId="3" borderId="13" xfId="0" applyFont="1" applyFill="1" applyBorder="1">
      <alignment vertical="center"/>
    </xf>
    <xf numFmtId="0" fontId="8" fillId="3" borderId="1" xfId="0" applyFont="1" applyFill="1" applyBorder="1">
      <alignment vertical="center"/>
    </xf>
    <xf numFmtId="0" fontId="13" fillId="3" borderId="6" xfId="0" applyFont="1" applyFill="1" applyBorder="1">
      <alignment vertical="center"/>
    </xf>
    <xf numFmtId="0" fontId="8" fillId="3" borderId="22" xfId="0" applyFont="1" applyFill="1" applyBorder="1">
      <alignment vertical="center"/>
    </xf>
    <xf numFmtId="0" fontId="5" fillId="3" borderId="22" xfId="0" applyFont="1" applyFill="1" applyBorder="1">
      <alignment vertical="center"/>
    </xf>
    <xf numFmtId="0" fontId="8" fillId="3" borderId="13" xfId="0" applyFont="1" applyFill="1" applyBorder="1">
      <alignment vertical="center"/>
    </xf>
    <xf numFmtId="0" fontId="4" fillId="3" borderId="0" xfId="0" applyFont="1" applyFill="1">
      <alignment vertical="center"/>
    </xf>
    <xf numFmtId="0" fontId="13" fillId="3" borderId="3" xfId="0" applyFont="1" applyFill="1" applyBorder="1">
      <alignment vertical="center"/>
    </xf>
    <xf numFmtId="0" fontId="8" fillId="3" borderId="2" xfId="0" applyFont="1" applyFill="1" applyBorder="1">
      <alignment vertical="center"/>
    </xf>
    <xf numFmtId="179" fontId="4" fillId="0" borderId="11" xfId="1" applyNumberFormat="1" applyFont="1" applyFill="1" applyBorder="1">
      <alignment vertical="center"/>
    </xf>
    <xf numFmtId="179" fontId="4" fillId="2" borderId="11" xfId="1" applyNumberFormat="1" applyFont="1" applyFill="1" applyBorder="1">
      <alignment vertical="center"/>
    </xf>
    <xf numFmtId="179" fontId="4" fillId="2" borderId="9" xfId="1" applyNumberFormat="1" applyFont="1" applyFill="1" applyBorder="1">
      <alignment vertical="center"/>
    </xf>
    <xf numFmtId="179" fontId="4" fillId="2" borderId="21" xfId="1" applyNumberFormat="1" applyFont="1" applyFill="1" applyBorder="1">
      <alignment vertical="center"/>
    </xf>
    <xf numFmtId="179" fontId="4" fillId="2" borderId="10" xfId="1" applyNumberFormat="1" applyFont="1" applyFill="1" applyBorder="1">
      <alignment vertical="center"/>
    </xf>
    <xf numFmtId="179" fontId="4" fillId="2" borderId="3" xfId="1" applyNumberFormat="1" applyFont="1" applyFill="1" applyBorder="1">
      <alignment vertical="center"/>
    </xf>
    <xf numFmtId="10" fontId="4" fillId="2" borderId="10" xfId="0" applyNumberFormat="1" applyFont="1" applyFill="1" applyBorder="1">
      <alignment vertical="center"/>
    </xf>
    <xf numFmtId="0" fontId="8" fillId="3" borderId="5" xfId="0" applyFont="1" applyFill="1" applyBorder="1">
      <alignment vertical="center"/>
    </xf>
    <xf numFmtId="180" fontId="4" fillId="3" borderId="10" xfId="0" applyNumberFormat="1" applyFont="1" applyFill="1" applyBorder="1" applyAlignment="1">
      <alignment horizontal="center" vertical="center"/>
    </xf>
    <xf numFmtId="179" fontId="4" fillId="4" borderId="8" xfId="1" applyNumberFormat="1" applyFont="1" applyFill="1" applyBorder="1">
      <alignment vertical="center"/>
    </xf>
    <xf numFmtId="179" fontId="4" fillId="4" borderId="9" xfId="1" applyNumberFormat="1" applyFont="1" applyFill="1" applyBorder="1">
      <alignment vertical="center"/>
    </xf>
    <xf numFmtId="179" fontId="4" fillId="4" borderId="10" xfId="1" applyNumberFormat="1" applyFont="1" applyFill="1" applyBorder="1">
      <alignment vertical="center"/>
    </xf>
    <xf numFmtId="179" fontId="4" fillId="4" borderId="11" xfId="1" applyNumberFormat="1" applyFont="1" applyFill="1" applyBorder="1">
      <alignment vertical="center"/>
    </xf>
    <xf numFmtId="179" fontId="4" fillId="4" borderId="21" xfId="1" applyNumberFormat="1" applyFont="1" applyFill="1" applyBorder="1">
      <alignment vertical="center"/>
    </xf>
    <xf numFmtId="179" fontId="13" fillId="4" borderId="10" xfId="1" applyNumberFormat="1" applyFont="1" applyFill="1" applyBorder="1">
      <alignment vertical="center"/>
    </xf>
    <xf numFmtId="179" fontId="13" fillId="4" borderId="11" xfId="1" applyNumberFormat="1" applyFont="1" applyFill="1" applyBorder="1">
      <alignment vertical="center"/>
    </xf>
    <xf numFmtId="0" fontId="4" fillId="4" borderId="0" xfId="0" applyFont="1" applyFill="1">
      <alignment vertical="center"/>
    </xf>
    <xf numFmtId="0" fontId="13" fillId="4" borderId="0" xfId="0" applyFont="1" applyFill="1">
      <alignment vertical="center"/>
    </xf>
    <xf numFmtId="0" fontId="6" fillId="4" borderId="0" xfId="0" applyFont="1" applyFill="1">
      <alignment vertical="center"/>
    </xf>
    <xf numFmtId="0" fontId="5" fillId="4" borderId="0" xfId="0" applyFont="1" applyFill="1" applyAlignment="1">
      <alignment horizontal="right" vertical="center"/>
    </xf>
    <xf numFmtId="0" fontId="5" fillId="4" borderId="4" xfId="0" applyFont="1" applyFill="1" applyBorder="1">
      <alignment vertical="center"/>
    </xf>
    <xf numFmtId="0" fontId="4" fillId="4" borderId="19" xfId="0" applyFont="1" applyFill="1" applyBorder="1">
      <alignment vertical="center"/>
    </xf>
    <xf numFmtId="40" fontId="4" fillId="4" borderId="10" xfId="0" applyNumberFormat="1" applyFont="1" applyFill="1" applyBorder="1">
      <alignment vertical="center"/>
    </xf>
    <xf numFmtId="0" fontId="5" fillId="4" borderId="5" xfId="0" applyFont="1" applyFill="1" applyBorder="1">
      <alignment vertical="center"/>
    </xf>
    <xf numFmtId="0" fontId="5" fillId="4" borderId="6" xfId="0" applyFont="1" applyFill="1" applyBorder="1">
      <alignment vertical="center"/>
    </xf>
    <xf numFmtId="0" fontId="5" fillId="4" borderId="0" xfId="0" applyFont="1" applyFill="1" applyBorder="1">
      <alignment vertical="center"/>
    </xf>
    <xf numFmtId="178" fontId="4" fillId="4" borderId="0" xfId="0" applyNumberFormat="1" applyFont="1" applyFill="1" applyBorder="1" applyAlignment="1">
      <alignment horizontal="center" vertical="center"/>
    </xf>
    <xf numFmtId="0" fontId="9" fillId="4" borderId="0" xfId="0" applyFont="1" applyFill="1" applyAlignment="1">
      <alignment horizontal="left" vertical="center" indent="1"/>
    </xf>
    <xf numFmtId="178" fontId="4" fillId="4" borderId="10" xfId="0" applyNumberFormat="1" applyFont="1" applyFill="1" applyBorder="1" applyAlignment="1">
      <alignment horizontal="center" vertical="center"/>
    </xf>
    <xf numFmtId="0" fontId="5" fillId="4" borderId="0" xfId="0" applyFont="1" applyFill="1">
      <alignment vertical="center"/>
    </xf>
    <xf numFmtId="0" fontId="4" fillId="4" borderId="6" xfId="0" applyFont="1" applyFill="1" applyBorder="1">
      <alignment vertical="center"/>
    </xf>
    <xf numFmtId="40" fontId="4" fillId="4" borderId="10" xfId="1" applyNumberFormat="1" applyFont="1" applyFill="1" applyBorder="1">
      <alignment vertical="center"/>
    </xf>
    <xf numFmtId="0" fontId="4" fillId="4" borderId="4" xfId="0" applyFont="1" applyFill="1" applyBorder="1">
      <alignment vertical="center"/>
    </xf>
    <xf numFmtId="0" fontId="4" fillId="4" borderId="0" xfId="0" applyFont="1" applyFill="1" applyBorder="1">
      <alignment vertical="center"/>
    </xf>
    <xf numFmtId="38" fontId="4" fillId="4" borderId="0" xfId="1" applyFont="1" applyFill="1" applyBorder="1">
      <alignment vertical="center"/>
    </xf>
    <xf numFmtId="38" fontId="4" fillId="4" borderId="4" xfId="1" applyFont="1" applyFill="1" applyBorder="1">
      <alignment vertical="center"/>
    </xf>
    <xf numFmtId="9" fontId="4" fillId="4" borderId="0" xfId="0" applyNumberFormat="1" applyFont="1" applyFill="1" applyBorder="1">
      <alignment vertical="center"/>
    </xf>
    <xf numFmtId="0" fontId="15" fillId="0" borderId="0" xfId="0" applyFont="1">
      <alignment vertical="center"/>
    </xf>
    <xf numFmtId="0" fontId="16" fillId="4" borderId="25" xfId="0" applyFont="1" applyFill="1" applyBorder="1">
      <alignment vertical="center"/>
    </xf>
    <xf numFmtId="0" fontId="16" fillId="4" borderId="5" xfId="0" applyFont="1" applyFill="1" applyBorder="1">
      <alignment vertical="center"/>
    </xf>
    <xf numFmtId="0" fontId="11" fillId="0" borderId="26" xfId="0" applyFont="1" applyBorder="1">
      <alignment vertical="center"/>
    </xf>
    <xf numFmtId="0" fontId="11" fillId="0" borderId="26" xfId="0" applyFont="1" applyBorder="1" applyAlignment="1">
      <alignment horizontal="right" vertical="center"/>
    </xf>
    <xf numFmtId="0" fontId="16" fillId="4" borderId="0" xfId="0" applyFont="1" applyFill="1" applyAlignment="1">
      <alignment vertical="top"/>
    </xf>
    <xf numFmtId="0" fontId="5" fillId="4" borderId="5" xfId="0" applyFont="1" applyFill="1" applyBorder="1" applyAlignment="1">
      <alignment horizontal="left" vertical="center" indent="1"/>
    </xf>
    <xf numFmtId="183" fontId="4" fillId="4" borderId="7" xfId="0" applyNumberFormat="1" applyFont="1" applyFill="1" applyBorder="1">
      <alignment vertical="center"/>
    </xf>
    <xf numFmtId="183" fontId="4" fillId="4" borderId="0" xfId="0" applyNumberFormat="1" applyFont="1" applyFill="1">
      <alignment vertical="center"/>
    </xf>
    <xf numFmtId="0" fontId="5" fillId="4" borderId="0" xfId="0" applyFont="1" applyFill="1" applyBorder="1" applyAlignment="1">
      <alignment horizontal="left" vertical="center" indent="1"/>
    </xf>
    <xf numFmtId="38" fontId="4" fillId="0" borderId="0" xfId="1" applyNumberFormat="1" applyFont="1" applyFill="1" applyBorder="1">
      <alignment vertical="center"/>
    </xf>
    <xf numFmtId="38" fontId="4" fillId="4" borderId="0" xfId="1" applyNumberFormat="1" applyFont="1" applyFill="1" applyBorder="1">
      <alignment vertical="center"/>
    </xf>
    <xf numFmtId="0" fontId="5" fillId="4" borderId="5" xfId="0" applyFont="1" applyFill="1" applyBorder="1" applyAlignment="1">
      <alignment horizontal="left" vertical="center"/>
    </xf>
    <xf numFmtId="184" fontId="4" fillId="0" borderId="7" xfId="2" applyNumberFormat="1" applyFont="1" applyFill="1" applyBorder="1" applyAlignment="1">
      <alignment horizontal="right" vertical="center"/>
    </xf>
    <xf numFmtId="9" fontId="4" fillId="4" borderId="0" xfId="0" applyNumberFormat="1" applyFont="1" applyFill="1">
      <alignment vertical="center"/>
    </xf>
    <xf numFmtId="182" fontId="4" fillId="4" borderId="0" xfId="0" applyNumberFormat="1" applyFont="1" applyFill="1" applyBorder="1" applyAlignment="1">
      <alignment horizontal="right" vertical="center"/>
    </xf>
    <xf numFmtId="2" fontId="4" fillId="4" borderId="10" xfId="0" applyNumberFormat="1" applyFont="1" applyFill="1" applyBorder="1">
      <alignment vertical="center"/>
    </xf>
    <xf numFmtId="40" fontId="4" fillId="2" borderId="10" xfId="1" applyNumberFormat="1" applyFont="1" applyFill="1" applyBorder="1">
      <alignment vertical="center"/>
    </xf>
    <xf numFmtId="185" fontId="4" fillId="4" borderId="10" xfId="0" applyNumberFormat="1" applyFont="1" applyFill="1" applyBorder="1">
      <alignment vertical="center"/>
    </xf>
    <xf numFmtId="185" fontId="4" fillId="0" borderId="10" xfId="1" applyNumberFormat="1" applyFont="1" applyFill="1" applyBorder="1">
      <alignment vertical="center"/>
    </xf>
    <xf numFmtId="0" fontId="5" fillId="4" borderId="6" xfId="0" applyFont="1" applyFill="1" applyBorder="1" applyAlignment="1">
      <alignment horizontal="left" vertical="center"/>
    </xf>
    <xf numFmtId="176" fontId="4" fillId="3" borderId="3" xfId="0" applyNumberFormat="1" applyFont="1" applyFill="1" applyBorder="1" applyAlignment="1">
      <alignment horizontal="center" vertical="center"/>
    </xf>
    <xf numFmtId="0" fontId="5" fillId="3" borderId="7" xfId="0" applyNumberFormat="1" applyFont="1" applyFill="1" applyBorder="1" applyAlignment="1">
      <alignment horizontal="left" vertical="center" indent="1"/>
    </xf>
    <xf numFmtId="40" fontId="4" fillId="0" borderId="18" xfId="1" applyNumberFormat="1" applyFont="1" applyBorder="1">
      <alignment vertical="center"/>
    </xf>
    <xf numFmtId="40" fontId="4" fillId="0" borderId="23" xfId="1" applyNumberFormat="1" applyFont="1" applyBorder="1">
      <alignment vertical="center"/>
    </xf>
    <xf numFmtId="0" fontId="5" fillId="0" borderId="35" xfId="0" applyNumberFormat="1" applyFont="1" applyFill="1" applyBorder="1" applyAlignment="1">
      <alignment vertical="center" shrinkToFit="1"/>
    </xf>
    <xf numFmtId="0" fontId="5" fillId="0" borderId="5" xfId="0" applyFont="1" applyFill="1" applyBorder="1">
      <alignment vertical="center"/>
    </xf>
    <xf numFmtId="0" fontId="5" fillId="0" borderId="6" xfId="0" applyFont="1" applyFill="1" applyBorder="1">
      <alignment vertical="center"/>
    </xf>
    <xf numFmtId="0" fontId="4" fillId="0" borderId="19" xfId="0" applyFont="1" applyFill="1" applyBorder="1">
      <alignment vertical="center"/>
    </xf>
    <xf numFmtId="40" fontId="4" fillId="0" borderId="10" xfId="0" applyNumberFormat="1" applyFont="1" applyFill="1" applyBorder="1">
      <alignment vertical="center"/>
    </xf>
    <xf numFmtId="0" fontId="9" fillId="0" borderId="0" xfId="0" applyFont="1" applyFill="1" applyAlignment="1">
      <alignment horizontal="left" vertical="center" indent="1"/>
    </xf>
    <xf numFmtId="0" fontId="5" fillId="0" borderId="0" xfId="0" applyFont="1" applyFill="1" applyAlignment="1">
      <alignment horizontal="right" vertical="center"/>
    </xf>
    <xf numFmtId="0" fontId="4" fillId="0" borderId="10" xfId="0" applyFont="1" applyFill="1" applyBorder="1">
      <alignment vertical="center"/>
    </xf>
    <xf numFmtId="182" fontId="4" fillId="0" borderId="0" xfId="0" applyNumberFormat="1" applyFont="1" applyFill="1" applyAlignment="1">
      <alignment horizontal="right" vertical="center"/>
    </xf>
    <xf numFmtId="0" fontId="5" fillId="3" borderId="10" xfId="0" applyNumberFormat="1" applyFont="1" applyFill="1" applyBorder="1" applyAlignment="1">
      <alignment vertical="center"/>
    </xf>
    <xf numFmtId="0" fontId="5" fillId="3" borderId="25" xfId="0" applyNumberFormat="1" applyFont="1" applyFill="1" applyBorder="1" applyAlignment="1">
      <alignment vertical="center"/>
    </xf>
    <xf numFmtId="0" fontId="5" fillId="3" borderId="100" xfId="0" applyNumberFormat="1" applyFont="1" applyFill="1" applyBorder="1" applyAlignment="1">
      <alignment vertical="center"/>
    </xf>
    <xf numFmtId="176" fontId="4" fillId="3" borderId="100" xfId="0" applyNumberFormat="1" applyFont="1" applyFill="1" applyBorder="1" applyAlignment="1">
      <alignment horizontal="center" vertical="center"/>
    </xf>
    <xf numFmtId="0" fontId="5" fillId="0" borderId="34" xfId="0" applyFont="1" applyFill="1" applyBorder="1" applyAlignment="1">
      <alignment horizontal="center" vertical="center" wrapText="1"/>
    </xf>
    <xf numFmtId="187" fontId="17" fillId="0" borderId="57" xfId="3" applyNumberFormat="1" applyFont="1" applyFill="1" applyBorder="1" applyAlignment="1">
      <alignment horizontal="center" vertical="center"/>
    </xf>
    <xf numFmtId="187" fontId="17" fillId="0" borderId="44" xfId="3" applyNumberFormat="1" applyFont="1" applyFill="1" applyBorder="1" applyAlignment="1">
      <alignment horizontal="center" vertical="center"/>
    </xf>
    <xf numFmtId="187" fontId="17" fillId="0" borderId="52" xfId="3" applyNumberFormat="1" applyFont="1" applyFill="1" applyBorder="1" applyAlignment="1">
      <alignment horizontal="center" vertical="center"/>
    </xf>
    <xf numFmtId="187" fontId="17" fillId="0" borderId="58" xfId="3" applyNumberFormat="1" applyFont="1" applyFill="1" applyBorder="1" applyAlignment="1">
      <alignment horizontal="center" vertical="center"/>
    </xf>
    <xf numFmtId="186" fontId="17" fillId="0" borderId="9" xfId="0" applyNumberFormat="1" applyFont="1" applyFill="1" applyBorder="1" applyAlignment="1">
      <alignment horizontal="center" vertical="center"/>
    </xf>
    <xf numFmtId="186" fontId="17" fillId="0" borderId="20" xfId="0" applyNumberFormat="1" applyFont="1" applyFill="1" applyBorder="1" applyAlignment="1">
      <alignment horizontal="center" vertical="center"/>
    </xf>
    <xf numFmtId="186" fontId="17" fillId="0" borderId="11" xfId="0" applyNumberFormat="1" applyFont="1" applyFill="1" applyBorder="1" applyAlignment="1">
      <alignment horizontal="center" vertical="center"/>
    </xf>
    <xf numFmtId="186" fontId="17" fillId="0" borderId="16" xfId="0" applyNumberFormat="1" applyFont="1" applyFill="1" applyBorder="1" applyAlignment="1">
      <alignment horizontal="center" vertical="center"/>
    </xf>
    <xf numFmtId="186" fontId="17" fillId="0" borderId="21" xfId="0" applyNumberFormat="1" applyFont="1" applyFill="1" applyBorder="1" applyAlignment="1">
      <alignment horizontal="center" vertical="center"/>
    </xf>
    <xf numFmtId="186" fontId="17" fillId="0" borderId="18" xfId="0" applyNumberFormat="1" applyFont="1" applyFill="1" applyBorder="1" applyAlignment="1">
      <alignment horizontal="center" vertical="center"/>
    </xf>
    <xf numFmtId="0" fontId="5" fillId="0" borderId="34" xfId="0" applyNumberFormat="1" applyFont="1" applyFill="1" applyBorder="1" applyAlignment="1">
      <alignment horizontal="center" vertical="center" wrapText="1"/>
    </xf>
    <xf numFmtId="0" fontId="5" fillId="0" borderId="35" xfId="0" applyNumberFormat="1" applyFont="1" applyFill="1" applyBorder="1" applyAlignment="1">
      <alignment horizontal="center" vertical="center" shrinkToFit="1"/>
    </xf>
    <xf numFmtId="0" fontId="5" fillId="0" borderId="60" xfId="0" applyNumberFormat="1" applyFont="1" applyFill="1" applyBorder="1" applyAlignment="1">
      <alignment horizontal="center" vertical="center" wrapText="1"/>
    </xf>
    <xf numFmtId="40" fontId="4" fillId="0" borderId="0" xfId="0" applyNumberFormat="1" applyFont="1" applyFill="1" applyBorder="1">
      <alignment vertical="center"/>
    </xf>
    <xf numFmtId="0" fontId="5" fillId="0" borderId="0" xfId="0" applyFont="1" applyFill="1" applyBorder="1" applyAlignment="1">
      <alignment horizontal="center" vertical="center"/>
    </xf>
    <xf numFmtId="0" fontId="4" fillId="0" borderId="0" xfId="0" applyFont="1" applyFill="1" applyBorder="1">
      <alignment vertical="center"/>
    </xf>
    <xf numFmtId="40" fontId="4" fillId="0" borderId="0" xfId="1" applyNumberFormat="1" applyFont="1" applyFill="1" applyBorder="1">
      <alignment vertical="center"/>
    </xf>
    <xf numFmtId="38" fontId="4" fillId="0" borderId="0" xfId="1" applyFont="1" applyFill="1" applyBorder="1">
      <alignment vertical="center"/>
    </xf>
    <xf numFmtId="40" fontId="16" fillId="0" borderId="15" xfId="1" applyNumberFormat="1" applyFont="1" applyBorder="1" applyAlignment="1">
      <alignment horizontal="center" vertical="center"/>
    </xf>
    <xf numFmtId="0" fontId="5" fillId="0" borderId="0" xfId="0" applyFont="1" applyFill="1" applyBorder="1">
      <alignment vertical="center"/>
    </xf>
    <xf numFmtId="0" fontId="5" fillId="0" borderId="5" xfId="0" applyFont="1" applyFill="1" applyBorder="1" applyAlignment="1">
      <alignment horizontal="left" vertical="center"/>
    </xf>
    <xf numFmtId="0" fontId="5" fillId="0" borderId="6" xfId="0" applyFont="1" applyFill="1" applyBorder="1" applyAlignment="1">
      <alignment horizontal="left" vertical="center"/>
    </xf>
    <xf numFmtId="0" fontId="4" fillId="0" borderId="6" xfId="0" applyFont="1" applyFill="1" applyBorder="1">
      <alignment vertical="center"/>
    </xf>
    <xf numFmtId="0" fontId="23" fillId="0" borderId="0" xfId="0" applyFont="1" applyFill="1" applyAlignment="1">
      <alignment vertical="top"/>
    </xf>
    <xf numFmtId="0" fontId="16" fillId="0" borderId="0" xfId="0" applyFont="1" applyFill="1" applyAlignment="1">
      <alignment vertical="top"/>
    </xf>
    <xf numFmtId="0" fontId="25" fillId="0" borderId="0" xfId="0" applyFont="1" applyFill="1" applyAlignment="1">
      <alignment horizontal="left" vertical="center" indent="1"/>
    </xf>
    <xf numFmtId="0" fontId="13" fillId="0" borderId="0" xfId="0" applyFont="1" applyFill="1">
      <alignment vertical="center"/>
    </xf>
    <xf numFmtId="0" fontId="8" fillId="0" borderId="0" xfId="0" applyFont="1" applyFill="1">
      <alignment vertical="center"/>
    </xf>
    <xf numFmtId="0" fontId="8" fillId="0" borderId="5" xfId="0" applyFont="1" applyFill="1" applyBorder="1" applyAlignment="1">
      <alignment horizontal="left" vertical="center"/>
    </xf>
    <xf numFmtId="0" fontId="8" fillId="0" borderId="6" xfId="0" applyFont="1" applyFill="1" applyBorder="1" applyAlignment="1">
      <alignment horizontal="left" vertical="center"/>
    </xf>
    <xf numFmtId="0" fontId="8" fillId="0" borderId="6" xfId="0" applyFont="1" applyFill="1" applyBorder="1">
      <alignment vertical="center"/>
    </xf>
    <xf numFmtId="0" fontId="13" fillId="0" borderId="6" xfId="0" applyFont="1" applyFill="1" applyBorder="1">
      <alignment vertical="center"/>
    </xf>
    <xf numFmtId="0" fontId="8" fillId="0" borderId="4" xfId="0" applyFont="1" applyFill="1" applyBorder="1">
      <alignment vertical="center"/>
    </xf>
    <xf numFmtId="0" fontId="13" fillId="0" borderId="4" xfId="0" applyFont="1" applyFill="1" applyBorder="1">
      <alignment vertical="center"/>
    </xf>
    <xf numFmtId="179" fontId="13" fillId="4" borderId="9" xfId="1" applyNumberFormat="1" applyFont="1" applyFill="1" applyBorder="1">
      <alignment vertical="center"/>
    </xf>
    <xf numFmtId="0" fontId="13" fillId="3" borderId="0" xfId="0" applyFont="1" applyFill="1">
      <alignment vertical="center"/>
    </xf>
    <xf numFmtId="0" fontId="8" fillId="0" borderId="0" xfId="0" applyFont="1" applyFill="1" applyAlignment="1">
      <alignment vertical="top"/>
    </xf>
    <xf numFmtId="0" fontId="16" fillId="4" borderId="0" xfId="0" applyFont="1" applyFill="1">
      <alignment vertical="center"/>
    </xf>
    <xf numFmtId="0" fontId="16" fillId="4" borderId="10" xfId="0" applyFont="1" applyFill="1" applyBorder="1">
      <alignment vertical="center"/>
    </xf>
    <xf numFmtId="0" fontId="5" fillId="3" borderId="5" xfId="0" applyNumberFormat="1" applyFont="1" applyFill="1" applyBorder="1" applyAlignment="1">
      <alignment horizontal="center" vertical="center"/>
    </xf>
    <xf numFmtId="0" fontId="5" fillId="0" borderId="35" xfId="0" applyNumberFormat="1" applyFont="1" applyFill="1" applyBorder="1" applyAlignment="1">
      <alignment horizontal="center" vertical="center" wrapText="1"/>
    </xf>
    <xf numFmtId="0" fontId="16" fillId="4" borderId="0" xfId="0" applyFont="1" applyFill="1" applyAlignment="1">
      <alignment vertical="center" wrapText="1"/>
    </xf>
    <xf numFmtId="0" fontId="5" fillId="3" borderId="3" xfId="0" applyFont="1" applyFill="1" applyBorder="1" applyAlignment="1">
      <alignment horizontal="center" vertical="center"/>
    </xf>
    <xf numFmtId="0" fontId="7" fillId="4" borderId="0" xfId="0" applyFont="1" applyFill="1">
      <alignment vertical="center"/>
    </xf>
    <xf numFmtId="0" fontId="27" fillId="4" borderId="0" xfId="0" applyFont="1" applyFill="1">
      <alignment vertical="center"/>
    </xf>
    <xf numFmtId="184" fontId="4" fillId="2" borderId="5" xfId="2" applyNumberFormat="1" applyFont="1" applyFill="1" applyBorder="1" applyAlignment="1">
      <alignment horizontal="right" vertical="center"/>
    </xf>
    <xf numFmtId="0" fontId="4" fillId="3" borderId="8" xfId="0" applyFont="1" applyFill="1" applyBorder="1" applyAlignment="1">
      <alignment horizontal="center" vertical="center"/>
    </xf>
    <xf numFmtId="0" fontId="4" fillId="3" borderId="3" xfId="0" applyFont="1" applyFill="1" applyBorder="1" applyAlignment="1">
      <alignment horizontal="center" vertical="center"/>
    </xf>
    <xf numFmtId="185" fontId="4" fillId="0" borderId="10" xfId="0" applyNumberFormat="1" applyFont="1" applyFill="1" applyBorder="1">
      <alignment vertical="center"/>
    </xf>
    <xf numFmtId="0" fontId="5" fillId="0" borderId="0" xfId="0" applyFont="1">
      <alignment vertical="center"/>
    </xf>
    <xf numFmtId="38" fontId="4" fillId="0" borderId="15" xfId="1" applyNumberFormat="1" applyFont="1" applyBorder="1" applyAlignment="1">
      <alignment horizontal="right" vertical="center"/>
    </xf>
    <xf numFmtId="40" fontId="4" fillId="0" borderId="15" xfId="1" applyNumberFormat="1" applyFont="1" applyBorder="1" applyAlignment="1">
      <alignment horizontal="right" vertical="center"/>
    </xf>
    <xf numFmtId="40" fontId="4" fillId="0" borderId="99" xfId="1" applyNumberFormat="1" applyFont="1" applyBorder="1" applyAlignment="1">
      <alignment horizontal="right" vertical="center"/>
    </xf>
    <xf numFmtId="3" fontId="4" fillId="0" borderId="0" xfId="0" applyNumberFormat="1" applyFont="1">
      <alignment vertical="center"/>
    </xf>
    <xf numFmtId="179" fontId="13" fillId="4" borderId="10" xfId="1" applyNumberFormat="1" applyFont="1" applyFill="1" applyBorder="1" applyAlignment="1">
      <alignment horizontal="center" vertical="center"/>
    </xf>
    <xf numFmtId="187" fontId="17" fillId="0" borderId="126" xfId="3" applyNumberFormat="1" applyFont="1" applyFill="1" applyBorder="1" applyAlignment="1">
      <alignment horizontal="center" vertical="center"/>
    </xf>
    <xf numFmtId="192" fontId="4" fillId="0" borderId="10" xfId="0" applyNumberFormat="1" applyFont="1" applyFill="1" applyBorder="1" applyAlignment="1">
      <alignment horizontal="right" vertical="center"/>
    </xf>
    <xf numFmtId="192" fontId="4" fillId="0" borderId="23" xfId="1" applyNumberFormat="1" applyFont="1" applyBorder="1">
      <alignment vertical="center"/>
    </xf>
    <xf numFmtId="192" fontId="4" fillId="0" borderId="7" xfId="0" applyNumberFormat="1" applyFont="1" applyFill="1" applyBorder="1" applyAlignment="1">
      <alignment horizontal="right" vertical="center"/>
    </xf>
    <xf numFmtId="192" fontId="4" fillId="0" borderId="10" xfId="0" applyNumberFormat="1" applyFont="1" applyFill="1" applyBorder="1">
      <alignment vertical="center"/>
    </xf>
    <xf numFmtId="193" fontId="4" fillId="0" borderId="10" xfId="0" applyNumberFormat="1" applyFont="1" applyFill="1" applyBorder="1">
      <alignment vertical="center"/>
    </xf>
    <xf numFmtId="192" fontId="4" fillId="0" borderId="7" xfId="1" applyNumberFormat="1" applyFont="1" applyFill="1" applyBorder="1" applyAlignment="1">
      <alignment horizontal="right" vertical="center"/>
    </xf>
    <xf numFmtId="192" fontId="4" fillId="0" borderId="15" xfId="1" applyNumberFormat="1" applyFont="1" applyBorder="1">
      <alignment vertical="center"/>
    </xf>
    <xf numFmtId="192" fontId="4" fillId="0" borderId="64" xfId="1" applyNumberFormat="1" applyFont="1" applyBorder="1">
      <alignment vertical="center"/>
    </xf>
    <xf numFmtId="192" fontId="4" fillId="0" borderId="11" xfId="1" applyNumberFormat="1" applyFont="1" applyBorder="1">
      <alignment vertical="center"/>
    </xf>
    <xf numFmtId="192" fontId="4" fillId="0" borderId="9" xfId="1" applyNumberFormat="1" applyFont="1" applyBorder="1">
      <alignment vertical="center"/>
    </xf>
    <xf numFmtId="192" fontId="4" fillId="0" borderId="20" xfId="1" applyNumberFormat="1" applyFont="1" applyBorder="1">
      <alignment vertical="center"/>
    </xf>
    <xf numFmtId="192" fontId="4" fillId="0" borderId="18" xfId="1" applyNumberFormat="1" applyFont="1" applyBorder="1">
      <alignment vertical="center"/>
    </xf>
    <xf numFmtId="192" fontId="13" fillId="2" borderId="41" xfId="3" applyNumberFormat="1" applyFont="1" applyFill="1" applyBorder="1" applyAlignment="1">
      <alignment horizontal="center" vertical="center"/>
    </xf>
    <xf numFmtId="192" fontId="13" fillId="2" borderId="32" xfId="3" applyNumberFormat="1" applyFont="1" applyFill="1" applyBorder="1" applyAlignment="1">
      <alignment horizontal="center" vertical="center"/>
    </xf>
    <xf numFmtId="192" fontId="13" fillId="2" borderId="83" xfId="3" applyNumberFormat="1" applyFont="1" applyFill="1" applyBorder="1" applyAlignment="1">
      <alignment horizontal="center" vertical="center"/>
    </xf>
    <xf numFmtId="192" fontId="13" fillId="2" borderId="57" xfId="3" applyNumberFormat="1" applyFont="1" applyFill="1" applyBorder="1" applyAlignment="1">
      <alignment horizontal="center" vertical="center"/>
    </xf>
    <xf numFmtId="192" fontId="13" fillId="2" borderId="38" xfId="3" applyNumberFormat="1" applyFont="1" applyFill="1" applyBorder="1" applyAlignment="1">
      <alignment horizontal="center" vertical="center"/>
    </xf>
    <xf numFmtId="192" fontId="13" fillId="2" borderId="53" xfId="3" applyNumberFormat="1" applyFont="1" applyFill="1" applyBorder="1" applyAlignment="1">
      <alignment horizontal="center" vertical="center"/>
    </xf>
    <xf numFmtId="192" fontId="13" fillId="2" borderId="78" xfId="3" applyNumberFormat="1" applyFont="1" applyFill="1" applyBorder="1" applyAlignment="1">
      <alignment horizontal="center" vertical="center"/>
    </xf>
    <xf numFmtId="192" fontId="13" fillId="2" borderId="44" xfId="3" applyNumberFormat="1" applyFont="1" applyFill="1" applyBorder="1" applyAlignment="1">
      <alignment horizontal="center" vertical="center"/>
    </xf>
    <xf numFmtId="192" fontId="13" fillId="2" borderId="35" xfId="3" applyNumberFormat="1" applyFont="1" applyFill="1" applyBorder="1" applyAlignment="1">
      <alignment horizontal="center" vertical="center"/>
    </xf>
    <xf numFmtId="192" fontId="13" fillId="2" borderId="48" xfId="3" applyNumberFormat="1" applyFont="1" applyFill="1" applyBorder="1" applyAlignment="1">
      <alignment horizontal="center" vertical="center"/>
    </xf>
    <xf numFmtId="192" fontId="13" fillId="2" borderId="70" xfId="3" applyNumberFormat="1" applyFont="1" applyFill="1" applyBorder="1" applyAlignment="1">
      <alignment horizontal="center" vertical="center"/>
    </xf>
    <xf numFmtId="192" fontId="13" fillId="2" borderId="14" xfId="3" applyNumberFormat="1" applyFont="1" applyFill="1" applyBorder="1" applyAlignment="1">
      <alignment horizontal="center" vertical="center"/>
    </xf>
    <xf numFmtId="192" fontId="13" fillId="2" borderId="81" xfId="3" applyNumberFormat="1" applyFont="1" applyFill="1" applyBorder="1" applyAlignment="1">
      <alignment horizontal="center" vertical="center"/>
    </xf>
    <xf numFmtId="192" fontId="13" fillId="2" borderId="36" xfId="3" applyNumberFormat="1" applyFont="1" applyFill="1" applyBorder="1" applyAlignment="1">
      <alignment horizontal="center" vertical="center"/>
    </xf>
    <xf numFmtId="192" fontId="13" fillId="2" borderId="56" xfId="3" applyNumberFormat="1" applyFont="1" applyFill="1" applyBorder="1" applyAlignment="1">
      <alignment horizontal="center" vertical="center"/>
    </xf>
    <xf numFmtId="192" fontId="13" fillId="2" borderId="15" xfId="3" applyNumberFormat="1" applyFont="1" applyFill="1" applyBorder="1" applyAlignment="1">
      <alignment horizontal="center" vertical="center"/>
    </xf>
    <xf numFmtId="192" fontId="13" fillId="2" borderId="82" xfId="3" applyNumberFormat="1" applyFont="1" applyFill="1" applyBorder="1" applyAlignment="1">
      <alignment horizontal="center" vertical="center"/>
    </xf>
    <xf numFmtId="192" fontId="13" fillId="2" borderId="1" xfId="3" applyNumberFormat="1" applyFont="1" applyFill="1" applyBorder="1" applyAlignment="1">
      <alignment horizontal="center" vertical="center"/>
    </xf>
    <xf numFmtId="192" fontId="13" fillId="2" borderId="52" xfId="3" applyNumberFormat="1" applyFont="1" applyFill="1" applyBorder="1" applyAlignment="1">
      <alignment horizontal="center" vertical="center"/>
    </xf>
    <xf numFmtId="192" fontId="13" fillId="2" borderId="33" xfId="3" applyNumberFormat="1" applyFont="1" applyFill="1" applyBorder="1" applyAlignment="1">
      <alignment horizontal="center" vertical="center"/>
    </xf>
    <xf numFmtId="192" fontId="13" fillId="2" borderId="71" xfId="3" applyNumberFormat="1" applyFont="1" applyFill="1" applyBorder="1" applyAlignment="1">
      <alignment horizontal="center" vertical="center"/>
    </xf>
    <xf numFmtId="192" fontId="13" fillId="2" borderId="47" xfId="3" applyNumberFormat="1" applyFont="1" applyFill="1" applyBorder="1" applyAlignment="1">
      <alignment horizontal="center" vertical="center"/>
    </xf>
    <xf numFmtId="192" fontId="13" fillId="2" borderId="55" xfId="3" applyNumberFormat="1" applyFont="1" applyFill="1" applyBorder="1" applyAlignment="1">
      <alignment horizontal="center" vertical="center"/>
    </xf>
    <xf numFmtId="192" fontId="13" fillId="2" borderId="45" xfId="3" applyNumberFormat="1" applyFont="1" applyFill="1" applyBorder="1" applyAlignment="1">
      <alignment horizontal="center" vertical="center"/>
    </xf>
    <xf numFmtId="192" fontId="13" fillId="2" borderId="30" xfId="3" applyNumberFormat="1" applyFont="1" applyFill="1" applyBorder="1" applyAlignment="1">
      <alignment horizontal="center" vertical="center"/>
    </xf>
    <xf numFmtId="192" fontId="13" fillId="2" borderId="31" xfId="3" applyNumberFormat="1" applyFont="1" applyFill="1" applyBorder="1" applyAlignment="1">
      <alignment horizontal="center" vertical="center"/>
    </xf>
    <xf numFmtId="192" fontId="13" fillId="2" borderId="87" xfId="3" applyNumberFormat="1" applyFont="1" applyFill="1" applyBorder="1" applyAlignment="1">
      <alignment horizontal="center" vertical="center"/>
    </xf>
    <xf numFmtId="192" fontId="13" fillId="2" borderId="60" xfId="3" applyNumberFormat="1" applyFont="1" applyFill="1" applyBorder="1" applyAlignment="1">
      <alignment horizontal="center" vertical="center"/>
    </xf>
    <xf numFmtId="192" fontId="13" fillId="2" borderId="76" xfId="3" applyNumberFormat="1" applyFont="1" applyFill="1" applyBorder="1" applyAlignment="1">
      <alignment horizontal="center" vertical="center"/>
    </xf>
    <xf numFmtId="192" fontId="13" fillId="2" borderId="22" xfId="3" applyNumberFormat="1" applyFont="1" applyFill="1" applyBorder="1" applyAlignment="1">
      <alignment horizontal="center" vertical="center"/>
    </xf>
    <xf numFmtId="192" fontId="13" fillId="2" borderId="68" xfId="3" applyNumberFormat="1" applyFont="1" applyFill="1" applyBorder="1" applyAlignment="1">
      <alignment horizontal="center" vertical="center"/>
    </xf>
    <xf numFmtId="192" fontId="13" fillId="2" borderId="91" xfId="3" applyNumberFormat="1" applyFont="1" applyFill="1" applyBorder="1" applyAlignment="1">
      <alignment horizontal="center" vertical="center"/>
    </xf>
    <xf numFmtId="192" fontId="13" fillId="2" borderId="65" xfId="3" applyNumberFormat="1" applyFont="1" applyFill="1" applyBorder="1" applyAlignment="1">
      <alignment horizontal="center" vertical="center"/>
    </xf>
    <xf numFmtId="192" fontId="13" fillId="2" borderId="90" xfId="3" applyNumberFormat="1" applyFont="1" applyFill="1" applyBorder="1" applyAlignment="1">
      <alignment horizontal="center" vertical="center"/>
    </xf>
    <xf numFmtId="192" fontId="13" fillId="2" borderId="66" xfId="3" applyNumberFormat="1" applyFont="1" applyFill="1" applyBorder="1" applyAlignment="1">
      <alignment horizontal="center" vertical="center"/>
    </xf>
    <xf numFmtId="192" fontId="13" fillId="2" borderId="88" xfId="3" applyNumberFormat="1" applyFont="1" applyFill="1" applyBorder="1" applyAlignment="1">
      <alignment horizontal="center" vertical="center"/>
    </xf>
    <xf numFmtId="192" fontId="13" fillId="2" borderId="25" xfId="3" applyNumberFormat="1" applyFont="1" applyFill="1" applyBorder="1" applyAlignment="1">
      <alignment horizontal="center" vertical="center"/>
    </xf>
    <xf numFmtId="192" fontId="13" fillId="2" borderId="86" xfId="3" applyNumberFormat="1" applyFont="1" applyFill="1" applyBorder="1" applyAlignment="1">
      <alignment horizontal="center" vertical="center"/>
    </xf>
    <xf numFmtId="192" fontId="13" fillId="2" borderId="58" xfId="3" applyNumberFormat="1" applyFont="1" applyFill="1" applyBorder="1" applyAlignment="1">
      <alignment horizontal="center" vertical="center"/>
    </xf>
    <xf numFmtId="192" fontId="13" fillId="2" borderId="49" xfId="3" applyNumberFormat="1" applyFont="1" applyFill="1" applyBorder="1" applyAlignment="1">
      <alignment horizontal="center" vertical="center"/>
    </xf>
    <xf numFmtId="192" fontId="13" fillId="2" borderId="89" xfId="3" applyNumberFormat="1" applyFont="1" applyFill="1" applyBorder="1" applyAlignment="1">
      <alignment horizontal="center" vertical="center"/>
    </xf>
    <xf numFmtId="192" fontId="13" fillId="2" borderId="34" xfId="3" applyNumberFormat="1" applyFont="1" applyFill="1" applyBorder="1" applyAlignment="1">
      <alignment horizontal="center" vertical="center"/>
    </xf>
    <xf numFmtId="192" fontId="13" fillId="2" borderId="75" xfId="3" applyNumberFormat="1" applyFont="1" applyFill="1" applyBorder="1" applyAlignment="1">
      <alignment horizontal="center" vertical="center"/>
    </xf>
    <xf numFmtId="192" fontId="13" fillId="2" borderId="74" xfId="3" applyNumberFormat="1" applyFont="1" applyFill="1" applyBorder="1" applyAlignment="1">
      <alignment horizontal="center" vertical="center"/>
    </xf>
    <xf numFmtId="192" fontId="13" fillId="2" borderId="80" xfId="3" applyNumberFormat="1" applyFont="1" applyFill="1" applyBorder="1" applyAlignment="1">
      <alignment horizontal="center" vertical="center"/>
    </xf>
    <xf numFmtId="192" fontId="13" fillId="2" borderId="54" xfId="3" applyNumberFormat="1" applyFont="1" applyFill="1" applyBorder="1" applyAlignment="1">
      <alignment horizontal="center" vertical="center"/>
    </xf>
    <xf numFmtId="192" fontId="13" fillId="2" borderId="51" xfId="3" applyNumberFormat="1" applyFont="1" applyFill="1" applyBorder="1" applyAlignment="1">
      <alignment horizontal="center" vertical="center"/>
    </xf>
    <xf numFmtId="192" fontId="13" fillId="2" borderId="16" xfId="3" applyNumberFormat="1" applyFont="1" applyFill="1" applyBorder="1" applyAlignment="1">
      <alignment horizontal="center" vertical="center"/>
    </xf>
    <xf numFmtId="192" fontId="13" fillId="2" borderId="73" xfId="3" applyNumberFormat="1" applyFont="1" applyFill="1" applyBorder="1" applyAlignment="1">
      <alignment horizontal="center" vertical="center"/>
    </xf>
    <xf numFmtId="192" fontId="13" fillId="2" borderId="84" xfId="3" applyNumberFormat="1" applyFont="1" applyFill="1" applyBorder="1" applyAlignment="1">
      <alignment horizontal="center" vertical="center"/>
    </xf>
    <xf numFmtId="192" fontId="13" fillId="2" borderId="85" xfId="3" applyNumberFormat="1" applyFont="1" applyFill="1" applyBorder="1" applyAlignment="1">
      <alignment horizontal="center" vertical="center"/>
    </xf>
    <xf numFmtId="192" fontId="13" fillId="2" borderId="17" xfId="3" applyNumberFormat="1" applyFont="1" applyFill="1" applyBorder="1" applyAlignment="1">
      <alignment horizontal="center" vertical="center"/>
    </xf>
    <xf numFmtId="192" fontId="13" fillId="2" borderId="41" xfId="0" applyNumberFormat="1" applyFont="1" applyFill="1" applyBorder="1" applyAlignment="1">
      <alignment horizontal="center" vertical="center"/>
    </xf>
    <xf numFmtId="192" fontId="13" fillId="2" borderId="42" xfId="0" applyNumberFormat="1" applyFont="1" applyFill="1" applyBorder="1" applyAlignment="1">
      <alignment horizontal="center" vertical="center"/>
    </xf>
    <xf numFmtId="192" fontId="13" fillId="2" borderId="125" xfId="0" applyNumberFormat="1" applyFont="1" applyFill="1" applyBorder="1" applyAlignment="1">
      <alignment horizontal="center" vertical="center"/>
    </xf>
    <xf numFmtId="192" fontId="13" fillId="2" borderId="40" xfId="0" applyNumberFormat="1" applyFont="1" applyFill="1" applyBorder="1" applyAlignment="1">
      <alignment horizontal="center" vertical="center"/>
    </xf>
    <xf numFmtId="192" fontId="13" fillId="2" borderId="39" xfId="0" applyNumberFormat="1" applyFont="1" applyFill="1" applyBorder="1" applyAlignment="1">
      <alignment horizontal="center" vertical="center"/>
    </xf>
    <xf numFmtId="192" fontId="13" fillId="2" borderId="34" xfId="0" applyNumberFormat="1" applyFont="1" applyFill="1" applyBorder="1" applyAlignment="1">
      <alignment horizontal="center" vertical="center"/>
    </xf>
    <xf numFmtId="192" fontId="13" fillId="2" borderId="75" xfId="0" applyNumberFormat="1" applyFont="1" applyFill="1" applyBorder="1" applyAlignment="1">
      <alignment horizontal="center" vertical="center"/>
    </xf>
    <xf numFmtId="192" fontId="13" fillId="2" borderId="74" xfId="0" applyNumberFormat="1" applyFont="1" applyFill="1" applyBorder="1" applyAlignment="1">
      <alignment horizontal="center" vertical="center"/>
    </xf>
    <xf numFmtId="192" fontId="13" fillId="2" borderId="12" xfId="0" applyNumberFormat="1" applyFont="1" applyFill="1" applyBorder="1" applyAlignment="1">
      <alignment horizontal="center" vertical="center"/>
    </xf>
    <xf numFmtId="192" fontId="13" fillId="2" borderId="43" xfId="0" applyNumberFormat="1" applyFont="1" applyFill="1" applyBorder="1" applyAlignment="1">
      <alignment horizontal="center" vertical="center"/>
    </xf>
    <xf numFmtId="192" fontId="13" fillId="2" borderId="44" xfId="0" applyNumberFormat="1" applyFont="1" applyFill="1" applyBorder="1" applyAlignment="1">
      <alignment horizontal="center" vertical="center"/>
    </xf>
    <xf numFmtId="192" fontId="13" fillId="2" borderId="48" xfId="0" applyNumberFormat="1" applyFont="1" applyFill="1" applyBorder="1" applyAlignment="1">
      <alignment horizontal="center" vertical="center"/>
    </xf>
    <xf numFmtId="192" fontId="13" fillId="2" borderId="69" xfId="0" applyNumberFormat="1" applyFont="1" applyFill="1" applyBorder="1" applyAlignment="1">
      <alignment horizontal="center" vertical="center"/>
    </xf>
    <xf numFmtId="192" fontId="13" fillId="2" borderId="35" xfId="0" applyNumberFormat="1" applyFont="1" applyFill="1" applyBorder="1" applyAlignment="1">
      <alignment horizontal="center" vertical="center"/>
    </xf>
    <xf numFmtId="192" fontId="13" fillId="2" borderId="70" xfId="0" applyNumberFormat="1" applyFont="1" applyFill="1" applyBorder="1" applyAlignment="1">
      <alignment horizontal="center" vertical="center"/>
    </xf>
    <xf numFmtId="192" fontId="13" fillId="2" borderId="38" xfId="0" applyNumberFormat="1" applyFont="1" applyFill="1" applyBorder="1" applyAlignment="1">
      <alignment horizontal="center" vertical="center"/>
    </xf>
    <xf numFmtId="192" fontId="13" fillId="2" borderId="56" xfId="0" applyNumberFormat="1" applyFont="1" applyFill="1" applyBorder="1" applyAlignment="1">
      <alignment horizontal="center" vertical="center"/>
    </xf>
    <xf numFmtId="192" fontId="13" fillId="2" borderId="71" xfId="0" applyNumberFormat="1" applyFont="1" applyFill="1" applyBorder="1" applyAlignment="1">
      <alignment horizontal="center" vertical="center"/>
    </xf>
    <xf numFmtId="192" fontId="13" fillId="2" borderId="36" xfId="0" applyNumberFormat="1" applyFont="1" applyFill="1" applyBorder="1" applyAlignment="1">
      <alignment horizontal="center" vertical="center"/>
    </xf>
    <xf numFmtId="192" fontId="13" fillId="2" borderId="14" xfId="0" applyNumberFormat="1" applyFont="1" applyFill="1" applyBorder="1" applyAlignment="1">
      <alignment horizontal="center" vertical="center"/>
    </xf>
    <xf numFmtId="192" fontId="13" fillId="2" borderId="52" xfId="0" applyNumberFormat="1" applyFont="1" applyFill="1" applyBorder="1" applyAlignment="1">
      <alignment horizontal="center" vertical="center"/>
    </xf>
    <xf numFmtId="192" fontId="13" fillId="2" borderId="76" xfId="0" applyNumberFormat="1" applyFont="1" applyFill="1" applyBorder="1" applyAlignment="1">
      <alignment horizontal="center" vertical="center"/>
    </xf>
    <xf numFmtId="192" fontId="13" fillId="2" borderId="78" xfId="0" applyNumberFormat="1" applyFont="1" applyFill="1" applyBorder="1" applyAlignment="1">
      <alignment horizontal="center" vertical="center"/>
    </xf>
    <xf numFmtId="192" fontId="13" fillId="2" borderId="53" xfId="0" applyNumberFormat="1" applyFont="1" applyFill="1" applyBorder="1" applyAlignment="1">
      <alignment horizontal="center" vertical="center"/>
    </xf>
    <xf numFmtId="192" fontId="13" fillId="2" borderId="47" xfId="0" applyNumberFormat="1" applyFont="1" applyFill="1" applyBorder="1" applyAlignment="1">
      <alignment horizontal="center" vertical="center"/>
    </xf>
    <xf numFmtId="192" fontId="13" fillId="2" borderId="1" xfId="0" applyNumberFormat="1" applyFont="1" applyFill="1" applyBorder="1" applyAlignment="1">
      <alignment horizontal="center" vertical="center"/>
    </xf>
    <xf numFmtId="192" fontId="13" fillId="2" borderId="1" xfId="0" applyNumberFormat="1" applyFont="1" applyFill="1" applyBorder="1" applyAlignment="1">
      <alignment vertical="center"/>
    </xf>
    <xf numFmtId="192" fontId="13" fillId="2" borderId="48" xfId="0" applyNumberFormat="1" applyFont="1" applyFill="1" applyBorder="1" applyAlignment="1">
      <alignment horizontal="left" vertical="center"/>
    </xf>
    <xf numFmtId="192" fontId="13" fillId="2" borderId="45" xfId="0" applyNumberFormat="1" applyFont="1" applyFill="1" applyBorder="1" applyAlignment="1">
      <alignment horizontal="center" vertical="center"/>
    </xf>
    <xf numFmtId="192" fontId="13" fillId="2" borderId="67" xfId="0" applyNumberFormat="1" applyFont="1" applyFill="1" applyBorder="1" applyAlignment="1">
      <alignment horizontal="center" vertical="center"/>
    </xf>
    <xf numFmtId="192" fontId="13" fillId="2" borderId="77" xfId="0" applyNumberFormat="1" applyFont="1" applyFill="1" applyBorder="1" applyAlignment="1">
      <alignment horizontal="center" vertical="center"/>
    </xf>
    <xf numFmtId="192" fontId="13" fillId="2" borderId="37" xfId="0" applyNumberFormat="1" applyFont="1" applyFill="1" applyBorder="1" applyAlignment="1">
      <alignment horizontal="center" vertical="center"/>
    </xf>
    <xf numFmtId="192" fontId="13" fillId="2" borderId="33" xfId="0" applyNumberFormat="1" applyFont="1" applyFill="1" applyBorder="1" applyAlignment="1">
      <alignment horizontal="center" vertical="center"/>
    </xf>
    <xf numFmtId="192" fontId="13" fillId="2" borderId="72" xfId="0" applyNumberFormat="1" applyFont="1" applyFill="1" applyBorder="1" applyAlignment="1">
      <alignment horizontal="center" vertical="center"/>
    </xf>
    <xf numFmtId="192" fontId="13" fillId="2" borderId="57" xfId="0" applyNumberFormat="1" applyFont="1" applyFill="1" applyBorder="1" applyAlignment="1">
      <alignment horizontal="center" vertical="center"/>
    </xf>
    <xf numFmtId="192" fontId="13" fillId="2" borderId="50" xfId="0" applyNumberFormat="1" applyFont="1" applyFill="1" applyBorder="1" applyAlignment="1">
      <alignment horizontal="center" vertical="center"/>
    </xf>
    <xf numFmtId="192" fontId="13" fillId="2" borderId="55" xfId="0" applyNumberFormat="1" applyFont="1" applyFill="1" applyBorder="1" applyAlignment="1">
      <alignment horizontal="center" vertical="center"/>
    </xf>
    <xf numFmtId="192" fontId="13" fillId="2" borderId="58" xfId="0" applyNumberFormat="1" applyFont="1" applyFill="1" applyBorder="1" applyAlignment="1">
      <alignment horizontal="center" vertical="center"/>
    </xf>
    <xf numFmtId="192" fontId="13" fillId="2" borderId="68" xfId="0" applyNumberFormat="1" applyFont="1" applyFill="1" applyBorder="1" applyAlignment="1">
      <alignment horizontal="center" vertical="center"/>
    </xf>
    <xf numFmtId="192" fontId="13" fillId="2" borderId="73" xfId="0" applyNumberFormat="1" applyFont="1" applyFill="1" applyBorder="1" applyAlignment="1">
      <alignment horizontal="center" vertical="center"/>
    </xf>
    <xf numFmtId="192" fontId="13" fillId="2" borderId="60" xfId="0" applyNumberFormat="1" applyFont="1" applyFill="1" applyBorder="1" applyAlignment="1">
      <alignment horizontal="center" vertical="center"/>
    </xf>
    <xf numFmtId="192" fontId="13" fillId="2" borderId="61" xfId="0" applyNumberFormat="1" applyFont="1" applyFill="1" applyBorder="1" applyAlignment="1">
      <alignment horizontal="center" vertical="center"/>
    </xf>
    <xf numFmtId="192" fontId="13" fillId="2" borderId="79" xfId="0" applyNumberFormat="1" applyFont="1" applyFill="1" applyBorder="1" applyAlignment="1">
      <alignment horizontal="center" vertical="center"/>
    </xf>
    <xf numFmtId="192" fontId="13" fillId="2" borderId="59" xfId="0" applyNumberFormat="1" applyFont="1" applyFill="1" applyBorder="1" applyAlignment="1">
      <alignment horizontal="center" vertical="center"/>
    </xf>
    <xf numFmtId="192" fontId="13" fillId="2" borderId="62" xfId="0" applyNumberFormat="1" applyFont="1" applyFill="1" applyBorder="1" applyAlignment="1">
      <alignment horizontal="center" vertical="center"/>
    </xf>
    <xf numFmtId="192" fontId="13" fillId="2" borderId="49" xfId="0" applyNumberFormat="1" applyFont="1" applyFill="1" applyBorder="1" applyAlignment="1">
      <alignment horizontal="center" vertical="center"/>
    </xf>
    <xf numFmtId="192" fontId="13" fillId="2" borderId="46" xfId="0" applyNumberFormat="1" applyFont="1" applyFill="1" applyBorder="1" applyAlignment="1">
      <alignment horizontal="center" vertical="center"/>
    </xf>
    <xf numFmtId="192" fontId="13" fillId="2" borderId="63" xfId="0" applyNumberFormat="1" applyFont="1" applyFill="1" applyBorder="1" applyAlignment="1">
      <alignment horizontal="center" vertical="center"/>
    </xf>
    <xf numFmtId="192" fontId="13" fillId="2" borderId="66" xfId="0" applyNumberFormat="1" applyFont="1" applyFill="1" applyBorder="1" applyAlignment="1">
      <alignment horizontal="center" vertical="center"/>
    </xf>
    <xf numFmtId="192" fontId="4" fillId="4" borderId="0" xfId="0" applyNumberFormat="1" applyFont="1" applyFill="1">
      <alignment vertical="center"/>
    </xf>
    <xf numFmtId="192" fontId="4" fillId="0" borderId="0" xfId="0" applyNumberFormat="1" applyFont="1" applyFill="1">
      <alignment vertical="center"/>
    </xf>
    <xf numFmtId="188" fontId="4" fillId="0" borderId="1" xfId="4" applyNumberFormat="1" applyFont="1" applyFill="1" applyBorder="1" applyAlignment="1">
      <alignment horizontal="center" vertical="center" shrinkToFit="1"/>
    </xf>
    <xf numFmtId="189" fontId="4" fillId="2" borderId="104" xfId="4" applyNumberFormat="1" applyFont="1" applyFill="1" applyBorder="1" applyAlignment="1">
      <alignment horizontal="right" vertical="center" shrinkToFit="1"/>
    </xf>
    <xf numFmtId="189" fontId="4" fillId="2" borderId="101" xfId="4" applyNumberFormat="1" applyFont="1" applyFill="1" applyBorder="1" applyAlignment="1">
      <alignment horizontal="right" vertical="center" shrinkToFit="1"/>
    </xf>
    <xf numFmtId="189" fontId="4" fillId="2" borderId="108" xfId="4" applyNumberFormat="1" applyFont="1" applyFill="1" applyBorder="1" applyAlignment="1">
      <alignment horizontal="right" vertical="center" shrinkToFit="1"/>
    </xf>
    <xf numFmtId="189" fontId="4" fillId="2" borderId="40" xfId="4" applyNumberFormat="1" applyFont="1" applyFill="1" applyBorder="1" applyAlignment="1">
      <alignment horizontal="right" vertical="center" shrinkToFit="1"/>
    </xf>
    <xf numFmtId="189" fontId="4" fillId="2" borderId="92" xfId="4" applyNumberFormat="1" applyFont="1" applyFill="1" applyBorder="1" applyAlignment="1">
      <alignment horizontal="right" vertical="center" shrinkToFit="1"/>
    </xf>
    <xf numFmtId="189" fontId="4" fillId="2" borderId="13" xfId="4" applyNumberFormat="1" applyFont="1" applyFill="1" applyBorder="1" applyAlignment="1">
      <alignment horizontal="right" vertical="center" shrinkToFit="1"/>
    </xf>
    <xf numFmtId="189" fontId="4" fillId="2" borderId="75" xfId="4" applyNumberFormat="1" applyFont="1" applyFill="1" applyBorder="1" applyAlignment="1">
      <alignment horizontal="right" vertical="center" shrinkToFit="1"/>
    </xf>
    <xf numFmtId="189" fontId="4" fillId="2" borderId="106" xfId="4" applyNumberFormat="1" applyFont="1" applyFill="1" applyBorder="1" applyAlignment="1">
      <alignment horizontal="right" vertical="center" shrinkToFit="1"/>
    </xf>
    <xf numFmtId="189" fontId="4" fillId="2" borderId="107" xfId="4" applyNumberFormat="1" applyFont="1" applyFill="1" applyBorder="1" applyAlignment="1">
      <alignment horizontal="right" vertical="center"/>
    </xf>
    <xf numFmtId="189" fontId="4" fillId="2" borderId="39" xfId="4" applyNumberFormat="1" applyFont="1" applyFill="1" applyBorder="1" applyAlignment="1">
      <alignment horizontal="right" vertical="center" shrinkToFit="1"/>
    </xf>
    <xf numFmtId="189" fontId="4" fillId="2" borderId="105" xfId="4" applyNumberFormat="1" applyFont="1" applyFill="1" applyBorder="1" applyAlignment="1">
      <alignment horizontal="right" vertical="center" shrinkToFit="1"/>
    </xf>
    <xf numFmtId="189" fontId="4" fillId="2" borderId="32" xfId="4" applyNumberFormat="1" applyFont="1" applyFill="1" applyBorder="1" applyAlignment="1">
      <alignment horizontal="right" vertical="center" shrinkToFit="1"/>
    </xf>
    <xf numFmtId="189" fontId="4" fillId="2" borderId="0" xfId="4" applyNumberFormat="1" applyFont="1" applyFill="1" applyBorder="1" applyAlignment="1">
      <alignment horizontal="right" vertical="center" shrinkToFit="1"/>
    </xf>
    <xf numFmtId="189" fontId="4" fillId="2" borderId="95" xfId="4" applyNumberFormat="1" applyFont="1" applyFill="1" applyBorder="1" applyAlignment="1">
      <alignment horizontal="right" vertical="center" shrinkToFit="1"/>
    </xf>
    <xf numFmtId="189" fontId="4" fillId="2" borderId="37" xfId="4" applyNumberFormat="1" applyFont="1" applyFill="1" applyBorder="1" applyAlignment="1">
      <alignment horizontal="right" vertical="center" shrinkToFit="1"/>
    </xf>
    <xf numFmtId="189" fontId="4" fillId="2" borderId="103" xfId="4" applyNumberFormat="1" applyFont="1" applyFill="1" applyBorder="1" applyAlignment="1">
      <alignment horizontal="right" vertical="center"/>
    </xf>
    <xf numFmtId="189" fontId="4" fillId="2" borderId="102" xfId="4" applyNumberFormat="1" applyFont="1" applyFill="1" applyBorder="1" applyAlignment="1">
      <alignment horizontal="right" vertical="center" shrinkToFit="1"/>
    </xf>
    <xf numFmtId="189" fontId="4" fillId="2" borderId="1" xfId="4" applyNumberFormat="1" applyFont="1" applyFill="1" applyBorder="1" applyAlignment="1">
      <alignment horizontal="right" vertical="center" shrinkToFit="1"/>
    </xf>
    <xf numFmtId="189" fontId="4" fillId="0" borderId="113" xfId="4" applyNumberFormat="1" applyFont="1" applyFill="1" applyBorder="1" applyAlignment="1">
      <alignment horizontal="right" vertical="center" shrinkToFit="1"/>
    </xf>
    <xf numFmtId="189" fontId="4" fillId="0" borderId="114" xfId="4" applyNumberFormat="1" applyFont="1" applyFill="1" applyBorder="1" applyAlignment="1">
      <alignment horizontal="right" vertical="center" shrinkToFit="1"/>
    </xf>
    <xf numFmtId="189" fontId="4" fillId="0" borderId="115" xfId="4" applyNumberFormat="1" applyFont="1" applyFill="1" applyBorder="1" applyAlignment="1">
      <alignment horizontal="right" vertical="center" shrinkToFit="1"/>
    </xf>
    <xf numFmtId="189" fontId="4" fillId="0" borderId="116" xfId="4" applyNumberFormat="1" applyFont="1" applyFill="1" applyBorder="1" applyAlignment="1">
      <alignment horizontal="right" vertical="center" shrinkToFit="1"/>
    </xf>
    <xf numFmtId="189" fontId="4" fillId="0" borderId="91" xfId="4" applyNumberFormat="1" applyFont="1" applyFill="1" applyBorder="1" applyAlignment="1">
      <alignment horizontal="right" vertical="center" shrinkToFit="1"/>
    </xf>
    <xf numFmtId="189" fontId="4" fillId="0" borderId="117" xfId="4" applyNumberFormat="1" applyFont="1" applyFill="1" applyBorder="1" applyAlignment="1">
      <alignment horizontal="right" vertical="center" shrinkToFit="1"/>
    </xf>
    <xf numFmtId="188" fontId="4" fillId="0" borderId="9" xfId="4" applyNumberFormat="1" applyFont="1" applyFill="1" applyBorder="1" applyAlignment="1">
      <alignment horizontal="center" vertical="center" shrinkToFit="1"/>
    </xf>
    <xf numFmtId="189" fontId="13" fillId="5" borderId="35" xfId="0" applyNumberFormat="1" applyFont="1" applyFill="1" applyBorder="1" applyAlignment="1">
      <alignment horizontal="right" vertical="center"/>
    </xf>
    <xf numFmtId="189" fontId="13" fillId="5" borderId="90" xfId="0" applyNumberFormat="1" applyFont="1" applyFill="1" applyBorder="1" applyAlignment="1">
      <alignment horizontal="right" vertical="center"/>
    </xf>
    <xf numFmtId="189" fontId="13" fillId="5" borderId="44" xfId="0" applyNumberFormat="1" applyFont="1" applyFill="1" applyBorder="1" applyAlignment="1">
      <alignment horizontal="right" vertical="center"/>
    </xf>
    <xf numFmtId="189" fontId="4" fillId="5" borderId="1" xfId="4" applyNumberFormat="1" applyFont="1" applyFill="1" applyBorder="1" applyAlignment="1">
      <alignment horizontal="right" vertical="center" shrinkToFit="1"/>
    </xf>
    <xf numFmtId="189" fontId="13" fillId="5" borderId="81" xfId="0" applyNumberFormat="1" applyFont="1" applyFill="1" applyBorder="1" applyAlignment="1">
      <alignment horizontal="right" vertical="center"/>
    </xf>
    <xf numFmtId="189" fontId="4" fillId="2" borderId="93" xfId="4" applyNumberFormat="1" applyFont="1" applyFill="1" applyBorder="1" applyAlignment="1">
      <alignment horizontal="right" vertical="center" shrinkToFit="1"/>
    </xf>
    <xf numFmtId="189" fontId="13" fillId="5" borderId="91" xfId="0" applyNumberFormat="1" applyFont="1" applyFill="1" applyBorder="1" applyAlignment="1">
      <alignment horizontal="right" vertical="center"/>
    </xf>
    <xf numFmtId="189" fontId="13" fillId="2" borderId="35" xfId="0" applyNumberFormat="1" applyFont="1" applyFill="1" applyBorder="1" applyAlignment="1">
      <alignment horizontal="right" vertical="center"/>
    </xf>
    <xf numFmtId="189" fontId="4" fillId="2" borderId="94" xfId="4" applyNumberFormat="1" applyFont="1" applyFill="1" applyBorder="1" applyAlignment="1">
      <alignment horizontal="right" vertical="center" shrinkToFit="1"/>
    </xf>
    <xf numFmtId="190" fontId="4" fillId="2" borderId="93" xfId="4" applyNumberFormat="1" applyFont="1" applyFill="1" applyBorder="1" applyAlignment="1">
      <alignment horizontal="right" vertical="center" shrinkToFit="1"/>
    </xf>
    <xf numFmtId="190" fontId="13" fillId="2" borderId="35" xfId="0" applyNumberFormat="1" applyFont="1" applyFill="1" applyBorder="1" applyAlignment="1">
      <alignment horizontal="right" vertical="center"/>
    </xf>
    <xf numFmtId="189" fontId="13" fillId="2" borderId="70" xfId="0" applyNumberFormat="1" applyFont="1" applyFill="1" applyBorder="1" applyAlignment="1">
      <alignment horizontal="right" vertical="center"/>
    </xf>
    <xf numFmtId="189" fontId="13" fillId="2" borderId="45" xfId="0" applyNumberFormat="1" applyFont="1" applyFill="1" applyBorder="1" applyAlignment="1">
      <alignment horizontal="right" vertical="center"/>
    </xf>
    <xf numFmtId="188" fontId="4" fillId="0" borderId="18" xfId="4" applyNumberFormat="1" applyFont="1" applyFill="1" applyBorder="1" applyAlignment="1">
      <alignment horizontal="center" vertical="center" shrinkToFit="1"/>
    </xf>
    <xf numFmtId="189" fontId="13" fillId="2" borderId="73" xfId="0" applyNumberFormat="1" applyFont="1" applyFill="1" applyBorder="1" applyAlignment="1">
      <alignment horizontal="right" vertical="center"/>
    </xf>
    <xf numFmtId="189" fontId="13" fillId="2" borderId="98" xfId="0" applyNumberFormat="1" applyFont="1" applyFill="1" applyBorder="1" applyAlignment="1">
      <alignment horizontal="right" vertical="center"/>
    </xf>
    <xf numFmtId="40" fontId="4" fillId="2" borderId="14" xfId="1" applyNumberFormat="1" applyFont="1" applyFill="1" applyBorder="1" applyAlignment="1">
      <alignment horizontal="right" vertical="center" shrinkToFit="1"/>
    </xf>
    <xf numFmtId="40" fontId="4" fillId="2" borderId="93" xfId="1" applyNumberFormat="1" applyFont="1" applyFill="1" applyBorder="1" applyAlignment="1">
      <alignment horizontal="right" vertical="center" shrinkToFit="1"/>
    </xf>
    <xf numFmtId="40" fontId="4" fillId="2" borderId="1" xfId="1" applyNumberFormat="1" applyFont="1" applyFill="1" applyBorder="1" applyAlignment="1">
      <alignment horizontal="right" vertical="center" shrinkToFit="1"/>
    </xf>
    <xf numFmtId="40" fontId="4" fillId="2" borderId="45" xfId="1" applyNumberFormat="1" applyFont="1" applyFill="1" applyBorder="1" applyAlignment="1">
      <alignment horizontal="right" vertical="center" shrinkToFit="1"/>
    </xf>
    <xf numFmtId="40" fontId="4" fillId="2" borderId="35" xfId="1" applyNumberFormat="1" applyFont="1" applyFill="1" applyBorder="1" applyAlignment="1">
      <alignment horizontal="right" vertical="center" shrinkToFit="1"/>
    </xf>
    <xf numFmtId="40" fontId="4" fillId="2" borderId="87" xfId="1" applyNumberFormat="1" applyFont="1" applyFill="1" applyBorder="1" applyAlignment="1">
      <alignment horizontal="right" vertical="center"/>
    </xf>
    <xf numFmtId="40" fontId="4" fillId="2" borderId="44" xfId="1" applyNumberFormat="1" applyFont="1" applyFill="1" applyBorder="1" applyAlignment="1">
      <alignment horizontal="right" vertical="center" shrinkToFit="1"/>
    </xf>
    <xf numFmtId="194" fontId="4" fillId="2" borderId="111" xfId="4" applyNumberFormat="1" applyFont="1" applyFill="1" applyBorder="1" applyAlignment="1">
      <alignment horizontal="right" vertical="center" shrinkToFit="1"/>
    </xf>
    <xf numFmtId="40" fontId="4" fillId="2" borderId="30" xfId="1" applyNumberFormat="1" applyFont="1" applyFill="1" applyBorder="1" applyAlignment="1">
      <alignment horizontal="right" vertical="center" shrinkToFit="1"/>
    </xf>
    <xf numFmtId="40" fontId="4" fillId="2" borderId="33" xfId="1" applyNumberFormat="1" applyFont="1" applyFill="1" applyBorder="1" applyAlignment="1">
      <alignment horizontal="right" vertical="center" shrinkToFit="1"/>
    </xf>
    <xf numFmtId="40" fontId="4" fillId="2" borderId="49" xfId="1" applyNumberFormat="1" applyFont="1" applyFill="1" applyBorder="1" applyAlignment="1">
      <alignment horizontal="right" vertical="center" shrinkToFit="1"/>
    </xf>
    <xf numFmtId="40" fontId="4" fillId="2" borderId="36" xfId="1" applyNumberFormat="1" applyFont="1" applyFill="1" applyBorder="1" applyAlignment="1">
      <alignment horizontal="right" vertical="center" shrinkToFit="1"/>
    </xf>
    <xf numFmtId="40" fontId="4" fillId="2" borderId="112" xfId="1" applyNumberFormat="1" applyFont="1" applyFill="1" applyBorder="1" applyAlignment="1">
      <alignment horizontal="right" vertical="center"/>
    </xf>
    <xf numFmtId="40" fontId="4" fillId="2" borderId="52" xfId="1" applyNumberFormat="1" applyFont="1" applyFill="1" applyBorder="1" applyAlignment="1">
      <alignment horizontal="right" vertical="center" shrinkToFit="1"/>
    </xf>
    <xf numFmtId="0" fontId="16" fillId="4" borderId="10" xfId="0" applyFont="1" applyFill="1" applyBorder="1">
      <alignment vertical="center"/>
    </xf>
    <xf numFmtId="0" fontId="5" fillId="3" borderId="5" xfId="0" applyNumberFormat="1" applyFont="1" applyFill="1" applyBorder="1" applyAlignment="1">
      <alignment horizontal="center" vertical="center"/>
    </xf>
    <xf numFmtId="0" fontId="5" fillId="0" borderId="35" xfId="0" applyNumberFormat="1" applyFont="1" applyFill="1" applyBorder="1" applyAlignment="1">
      <alignment horizontal="center" vertical="center" wrapText="1"/>
    </xf>
    <xf numFmtId="0" fontId="16" fillId="4" borderId="0" xfId="0" applyFont="1" applyFill="1" applyAlignment="1">
      <alignment vertical="center" wrapText="1"/>
    </xf>
    <xf numFmtId="0" fontId="5" fillId="3" borderId="3" xfId="0" applyFont="1" applyFill="1" applyBorder="1" applyAlignment="1">
      <alignment horizontal="center" vertical="center"/>
    </xf>
    <xf numFmtId="191" fontId="4" fillId="0" borderId="10" xfId="1" applyNumberFormat="1" applyFont="1" applyFill="1" applyBorder="1">
      <alignment vertical="center"/>
    </xf>
    <xf numFmtId="191" fontId="4" fillId="4" borderId="10" xfId="1" applyNumberFormat="1" applyFont="1" applyFill="1" applyBorder="1">
      <alignment vertical="center"/>
    </xf>
    <xf numFmtId="191" fontId="4" fillId="0" borderId="127" xfId="0" applyNumberFormat="1" applyFont="1" applyFill="1" applyBorder="1" applyAlignment="1">
      <alignment horizontal="right" vertical="center"/>
    </xf>
    <xf numFmtId="0" fontId="4" fillId="0" borderId="7" xfId="0" applyFont="1" applyFill="1" applyBorder="1">
      <alignment vertical="center"/>
    </xf>
    <xf numFmtId="191" fontId="4" fillId="0" borderId="10" xfId="0" applyNumberFormat="1" applyFont="1" applyFill="1" applyBorder="1">
      <alignment vertical="center"/>
    </xf>
    <xf numFmtId="179" fontId="4" fillId="2" borderId="128" xfId="1" applyNumberFormat="1" applyFont="1" applyFill="1" applyBorder="1">
      <alignment vertical="center"/>
    </xf>
    <xf numFmtId="0" fontId="8" fillId="3" borderId="129" xfId="0" applyFont="1" applyFill="1" applyBorder="1">
      <alignment vertical="center"/>
    </xf>
    <xf numFmtId="0" fontId="8" fillId="3" borderId="126" xfId="0" applyFont="1" applyFill="1" applyBorder="1">
      <alignment vertical="center"/>
    </xf>
    <xf numFmtId="179" fontId="4" fillId="4" borderId="128" xfId="1" applyNumberFormat="1" applyFont="1" applyFill="1" applyBorder="1">
      <alignment vertical="center"/>
    </xf>
    <xf numFmtId="179" fontId="13" fillId="4" borderId="128" xfId="1" applyNumberFormat="1" applyFont="1" applyFill="1" applyBorder="1">
      <alignment vertical="center"/>
    </xf>
    <xf numFmtId="0" fontId="5" fillId="3" borderId="129" xfId="0" applyFont="1" applyFill="1" applyBorder="1">
      <alignment vertical="center"/>
    </xf>
    <xf numFmtId="179" fontId="4" fillId="0" borderId="128" xfId="1" applyNumberFormat="1" applyFont="1" applyFill="1" applyBorder="1">
      <alignment vertical="center"/>
    </xf>
    <xf numFmtId="0" fontId="5" fillId="0" borderId="1" xfId="0" applyFont="1" applyFill="1" applyBorder="1" applyAlignment="1">
      <alignment vertical="center"/>
    </xf>
    <xf numFmtId="192" fontId="13" fillId="2" borderId="127" xfId="3" applyNumberFormat="1" applyFont="1" applyFill="1" applyBorder="1" applyAlignment="1">
      <alignment horizontal="right" vertical="center"/>
    </xf>
    <xf numFmtId="192" fontId="4" fillId="0" borderId="127" xfId="1" applyNumberFormat="1" applyFont="1" applyBorder="1">
      <alignment vertical="center"/>
    </xf>
    <xf numFmtId="192" fontId="13" fillId="5" borderId="127" xfId="3" applyNumberFormat="1" applyFont="1" applyFill="1" applyBorder="1" applyAlignment="1">
      <alignment horizontal="right" vertical="center"/>
    </xf>
    <xf numFmtId="192" fontId="13" fillId="2" borderId="132" xfId="3" applyNumberFormat="1" applyFont="1" applyFill="1" applyBorder="1" applyAlignment="1">
      <alignment horizontal="center" vertical="center"/>
    </xf>
    <xf numFmtId="192" fontId="13" fillId="2" borderId="133" xfId="3" applyNumberFormat="1" applyFont="1" applyFill="1" applyBorder="1" applyAlignment="1">
      <alignment horizontal="center" vertical="center"/>
    </xf>
    <xf numFmtId="192" fontId="13" fillId="2" borderId="134" xfId="3" applyNumberFormat="1" applyFont="1" applyFill="1" applyBorder="1" applyAlignment="1">
      <alignment horizontal="center" vertical="center"/>
    </xf>
    <xf numFmtId="192" fontId="13" fillId="2" borderId="130" xfId="3" applyNumberFormat="1" applyFont="1" applyFill="1" applyBorder="1" applyAlignment="1">
      <alignment horizontal="center" vertical="center"/>
    </xf>
    <xf numFmtId="187" fontId="17" fillId="0" borderId="19" xfId="3" applyNumberFormat="1" applyFont="1" applyFill="1" applyBorder="1" applyAlignment="1">
      <alignment horizontal="center" vertical="center"/>
    </xf>
    <xf numFmtId="0" fontId="5" fillId="0" borderId="53" xfId="0" applyFont="1" applyFill="1" applyBorder="1" applyAlignment="1">
      <alignment vertical="center"/>
    </xf>
    <xf numFmtId="0" fontId="5" fillId="0" borderId="48" xfId="0" applyFont="1" applyFill="1" applyBorder="1" applyAlignment="1">
      <alignment vertical="center"/>
    </xf>
    <xf numFmtId="0" fontId="5" fillId="0" borderId="48" xfId="0" applyNumberFormat="1" applyFont="1" applyFill="1" applyBorder="1" applyAlignment="1">
      <alignment vertical="center"/>
    </xf>
    <xf numFmtId="0" fontId="5" fillId="0" borderId="56" xfId="0" applyNumberFormat="1" applyFont="1" applyFill="1" applyBorder="1" applyAlignment="1">
      <alignment vertical="center"/>
    </xf>
    <xf numFmtId="0" fontId="5" fillId="0" borderId="75" xfId="0" applyNumberFormat="1" applyFont="1" applyFill="1" applyBorder="1" applyAlignment="1">
      <alignment vertical="center"/>
    </xf>
    <xf numFmtId="0" fontId="5" fillId="0" borderId="68" xfId="0" applyNumberFormat="1" applyFont="1" applyFill="1" applyBorder="1" applyAlignment="1">
      <alignment vertical="center"/>
    </xf>
    <xf numFmtId="0" fontId="5" fillId="0" borderId="53" xfId="0" applyNumberFormat="1" applyFont="1" applyFill="1" applyBorder="1" applyAlignment="1">
      <alignment vertical="center"/>
    </xf>
    <xf numFmtId="187" fontId="17" fillId="2" borderId="80" xfId="3" applyNumberFormat="1" applyFont="1" applyFill="1" applyBorder="1" applyAlignment="1">
      <alignment horizontal="left" vertical="center"/>
    </xf>
    <xf numFmtId="187" fontId="17" fillId="2" borderId="81" xfId="3" applyNumberFormat="1" applyFont="1" applyFill="1" applyBorder="1" applyAlignment="1">
      <alignment horizontal="left" vertical="center"/>
    </xf>
    <xf numFmtId="187" fontId="17" fillId="2" borderId="83" xfId="3" applyNumberFormat="1" applyFont="1" applyFill="1" applyBorder="1" applyAlignment="1">
      <alignment horizontal="left" vertical="center"/>
    </xf>
    <xf numFmtId="187" fontId="17" fillId="2" borderId="82" xfId="3" applyNumberFormat="1" applyFont="1" applyFill="1" applyBorder="1" applyAlignment="1">
      <alignment horizontal="left" vertical="center"/>
    </xf>
    <xf numFmtId="187" fontId="17" fillId="2" borderId="66" xfId="3" applyNumberFormat="1" applyFont="1" applyFill="1" applyBorder="1" applyAlignment="1">
      <alignment horizontal="left" vertical="center"/>
    </xf>
    <xf numFmtId="0" fontId="5" fillId="3" borderId="25" xfId="0" applyNumberFormat="1" applyFont="1" applyFill="1" applyBorder="1" applyAlignment="1">
      <alignment horizontal="left" vertical="center" indent="1"/>
    </xf>
    <xf numFmtId="0" fontId="5" fillId="3" borderId="26" xfId="0" applyNumberFormat="1" applyFont="1" applyFill="1" applyBorder="1" applyAlignment="1">
      <alignment horizontal="left" vertical="center" indent="1"/>
    </xf>
    <xf numFmtId="0" fontId="4" fillId="3" borderId="26" xfId="0" applyNumberFormat="1" applyFont="1" applyFill="1" applyBorder="1" applyAlignment="1">
      <alignment horizontal="left" vertical="center"/>
    </xf>
    <xf numFmtId="38" fontId="4" fillId="3" borderId="26" xfId="1" applyFont="1" applyFill="1" applyBorder="1">
      <alignment vertical="center"/>
    </xf>
    <xf numFmtId="38" fontId="4" fillId="3" borderId="17" xfId="1" applyFont="1" applyFill="1" applyBorder="1">
      <alignment vertical="center"/>
    </xf>
    <xf numFmtId="38" fontId="4" fillId="3" borderId="100" xfId="1" applyFont="1" applyFill="1" applyBorder="1">
      <alignment vertical="center"/>
    </xf>
    <xf numFmtId="0" fontId="5" fillId="0" borderId="129" xfId="0" applyFont="1" applyFill="1" applyBorder="1" applyAlignment="1">
      <alignment vertical="center"/>
    </xf>
    <xf numFmtId="0" fontId="5" fillId="0" borderId="1" xfId="0" applyNumberFormat="1" applyFont="1" applyFill="1" applyBorder="1" applyAlignment="1">
      <alignment vertical="center"/>
    </xf>
    <xf numFmtId="0" fontId="5" fillId="0" borderId="33" xfId="0" applyNumberFormat="1" applyFont="1" applyFill="1" applyBorder="1" applyAlignment="1">
      <alignment vertical="center"/>
    </xf>
    <xf numFmtId="0" fontId="5" fillId="0" borderId="129" xfId="0" applyNumberFormat="1" applyFont="1" applyFill="1" applyBorder="1" applyAlignment="1">
      <alignment vertical="center"/>
    </xf>
    <xf numFmtId="0" fontId="5" fillId="0" borderId="17" xfId="0" applyNumberFormat="1" applyFont="1" applyFill="1" applyBorder="1" applyAlignment="1">
      <alignment vertical="center"/>
    </xf>
    <xf numFmtId="0" fontId="5" fillId="2" borderId="80" xfId="0" applyFont="1" applyFill="1" applyBorder="1" applyAlignment="1">
      <alignment vertical="center"/>
    </xf>
    <xf numFmtId="0" fontId="5" fillId="2" borderId="81" xfId="0" applyFont="1" applyFill="1" applyBorder="1" applyAlignment="1">
      <alignment vertical="center"/>
    </xf>
    <xf numFmtId="0" fontId="5" fillId="2" borderId="81" xfId="0" applyNumberFormat="1" applyFont="1" applyFill="1" applyBorder="1" applyAlignment="1">
      <alignment vertical="center"/>
    </xf>
    <xf numFmtId="0" fontId="5" fillId="2" borderId="82" xfId="0" applyNumberFormat="1" applyFont="1" applyFill="1" applyBorder="1" applyAlignment="1">
      <alignment vertical="center"/>
    </xf>
    <xf numFmtId="0" fontId="5" fillId="2" borderId="80" xfId="0" applyNumberFormat="1" applyFont="1" applyFill="1" applyBorder="1" applyAlignment="1">
      <alignment vertical="center"/>
    </xf>
    <xf numFmtId="0" fontId="5" fillId="2" borderId="66" xfId="0" applyNumberFormat="1" applyFont="1" applyFill="1" applyBorder="1" applyAlignment="1">
      <alignment vertical="center"/>
    </xf>
    <xf numFmtId="0" fontId="5" fillId="2" borderId="83" xfId="0" applyNumberFormat="1" applyFont="1" applyFill="1" applyBorder="1" applyAlignment="1">
      <alignment vertical="center"/>
    </xf>
    <xf numFmtId="192" fontId="4" fillId="3" borderId="17" xfId="1" applyNumberFormat="1" applyFont="1" applyFill="1" applyBorder="1">
      <alignment vertical="center"/>
    </xf>
    <xf numFmtId="38" fontId="4" fillId="3" borderId="19" xfId="1" applyFont="1" applyFill="1" applyBorder="1">
      <alignment vertical="center"/>
    </xf>
    <xf numFmtId="0" fontId="22" fillId="0" borderId="128" xfId="4" applyFont="1" applyFill="1" applyBorder="1" applyAlignment="1">
      <alignment horizontal="center" vertical="center" shrinkToFit="1"/>
    </xf>
    <xf numFmtId="0" fontId="22" fillId="0" borderId="9" xfId="4" applyFont="1" applyFill="1" applyBorder="1" applyAlignment="1">
      <alignment horizontal="center" vertical="center" shrinkToFit="1"/>
    </xf>
    <xf numFmtId="0" fontId="5" fillId="0" borderId="9" xfId="0" applyNumberFormat="1" applyFont="1" applyFill="1" applyBorder="1" applyAlignment="1">
      <alignment horizontal="center" vertical="center"/>
    </xf>
    <xf numFmtId="0" fontId="22" fillId="0" borderId="18" xfId="4" applyFont="1" applyFill="1" applyBorder="1" applyAlignment="1">
      <alignment horizontal="center" vertical="center" shrinkToFit="1"/>
    </xf>
    <xf numFmtId="182" fontId="11" fillId="0" borderId="27" xfId="0" applyNumberFormat="1" applyFont="1" applyBorder="1">
      <alignment vertical="center"/>
    </xf>
    <xf numFmtId="182" fontId="11" fillId="0" borderId="28" xfId="0" applyNumberFormat="1" applyFont="1" applyBorder="1">
      <alignment vertical="center"/>
    </xf>
    <xf numFmtId="182" fontId="11" fillId="0" borderId="29" xfId="0" applyNumberFormat="1" applyFont="1" applyBorder="1">
      <alignment vertical="center"/>
    </xf>
    <xf numFmtId="182" fontId="11" fillId="0" borderId="26" xfId="0" applyNumberFormat="1" applyFont="1" applyBorder="1">
      <alignment vertical="center"/>
    </xf>
    <xf numFmtId="0" fontId="14" fillId="0" borderId="123" xfId="0" applyFont="1" applyBorder="1" applyAlignment="1">
      <alignment horizontal="left" vertical="center"/>
    </xf>
    <xf numFmtId="0" fontId="14" fillId="0" borderId="6" xfId="0" applyFont="1" applyBorder="1" applyAlignment="1">
      <alignment horizontal="left" vertical="center"/>
    </xf>
    <xf numFmtId="0" fontId="14" fillId="0" borderId="124" xfId="0" applyFont="1" applyBorder="1" applyAlignment="1">
      <alignment horizontal="left" vertical="center"/>
    </xf>
    <xf numFmtId="0" fontId="12" fillId="0" borderId="0" xfId="0" applyFont="1" applyAlignment="1">
      <alignment horizontal="center" vertical="center"/>
    </xf>
    <xf numFmtId="0" fontId="11" fillId="0" borderId="0" xfId="0" applyFont="1" applyAlignment="1">
      <alignment horizontal="left" vertical="center" wrapText="1"/>
    </xf>
    <xf numFmtId="184" fontId="4" fillId="0" borderId="5" xfId="2" applyNumberFormat="1" applyFont="1" applyFill="1" applyBorder="1" applyAlignment="1">
      <alignment horizontal="center" vertical="center"/>
    </xf>
    <xf numFmtId="184" fontId="4" fillId="0" borderId="6" xfId="2" applyNumberFormat="1" applyFont="1" applyFill="1" applyBorder="1" applyAlignment="1">
      <alignment horizontal="center" vertical="center"/>
    </xf>
    <xf numFmtId="184" fontId="4" fillId="0" borderId="19" xfId="2" applyNumberFormat="1" applyFont="1" applyFill="1" applyBorder="1" applyAlignment="1">
      <alignment horizontal="center" vertical="center"/>
    </xf>
    <xf numFmtId="0" fontId="16" fillId="4" borderId="10" xfId="0" applyFont="1" applyFill="1" applyBorder="1" applyAlignment="1">
      <alignment horizontal="left" vertical="center"/>
    </xf>
    <xf numFmtId="0" fontId="16" fillId="4" borderId="10" xfId="0" applyFont="1" applyFill="1" applyBorder="1">
      <alignment vertical="center"/>
    </xf>
    <xf numFmtId="2" fontId="4" fillId="4" borderId="5" xfId="0" applyNumberFormat="1" applyFont="1" applyFill="1" applyBorder="1">
      <alignment vertical="center"/>
    </xf>
    <xf numFmtId="2" fontId="4" fillId="4" borderId="19" xfId="0" applyNumberFormat="1" applyFont="1" applyFill="1" applyBorder="1">
      <alignment vertical="center"/>
    </xf>
    <xf numFmtId="0" fontId="16" fillId="0" borderId="123" xfId="0" applyFont="1" applyFill="1" applyBorder="1">
      <alignment vertical="center"/>
    </xf>
    <xf numFmtId="0" fontId="16" fillId="0" borderId="6" xfId="0" applyFont="1" applyFill="1" applyBorder="1">
      <alignment vertical="center"/>
    </xf>
    <xf numFmtId="0" fontId="16" fillId="0" borderId="19" xfId="0" applyFont="1" applyFill="1" applyBorder="1">
      <alignment vertical="center"/>
    </xf>
    <xf numFmtId="0" fontId="16" fillId="0" borderId="25" xfId="0" applyFont="1" applyFill="1" applyBorder="1">
      <alignment vertical="center"/>
    </xf>
    <xf numFmtId="0" fontId="16" fillId="0" borderId="100" xfId="0" applyFont="1" applyFill="1" applyBorder="1">
      <alignment vertical="center"/>
    </xf>
    <xf numFmtId="0" fontId="5" fillId="3" borderId="5" xfId="0" applyNumberFormat="1" applyFont="1" applyFill="1" applyBorder="1" applyAlignment="1">
      <alignment horizontal="center" vertical="center"/>
    </xf>
    <xf numFmtId="0" fontId="5" fillId="3" borderId="6" xfId="0" applyNumberFormat="1" applyFont="1" applyFill="1" applyBorder="1" applyAlignment="1">
      <alignment horizontal="center" vertical="center"/>
    </xf>
    <xf numFmtId="0" fontId="5" fillId="3" borderId="19" xfId="0" applyNumberFormat="1" applyFont="1" applyFill="1" applyBorder="1" applyAlignment="1">
      <alignment horizontal="center" vertical="center"/>
    </xf>
    <xf numFmtId="0" fontId="5" fillId="0" borderId="127" xfId="0" applyFont="1" applyFill="1" applyBorder="1" applyAlignment="1">
      <alignment vertical="center"/>
    </xf>
    <xf numFmtId="0" fontId="16" fillId="0" borderId="10" xfId="0" applyFont="1" applyFill="1" applyBorder="1" applyAlignment="1">
      <alignment horizontal="left" vertical="center"/>
    </xf>
    <xf numFmtId="0" fontId="16" fillId="0" borderId="5" xfId="0" applyFont="1" applyFill="1" applyBorder="1">
      <alignment vertical="center"/>
    </xf>
    <xf numFmtId="191" fontId="4" fillId="0" borderId="123" xfId="0" applyNumberFormat="1" applyFont="1" applyFill="1" applyBorder="1" applyAlignment="1">
      <alignment horizontal="right" vertical="center"/>
    </xf>
    <xf numFmtId="191" fontId="4" fillId="0" borderId="124" xfId="0" applyNumberFormat="1" applyFont="1" applyFill="1" applyBorder="1" applyAlignment="1">
      <alignment horizontal="right" vertical="center"/>
    </xf>
    <xf numFmtId="40" fontId="4" fillId="0" borderId="10" xfId="0" applyNumberFormat="1" applyFont="1" applyFill="1" applyBorder="1" applyAlignment="1">
      <alignment horizontal="center" vertical="center"/>
    </xf>
    <xf numFmtId="0" fontId="4" fillId="0" borderId="10" xfId="0" applyFont="1" applyFill="1" applyBorder="1" applyAlignment="1">
      <alignment horizontal="center" vertical="center"/>
    </xf>
    <xf numFmtId="40" fontId="4" fillId="0" borderId="123" xfId="0" applyNumberFormat="1" applyFont="1" applyFill="1" applyBorder="1" applyAlignment="1">
      <alignment horizontal="center" vertical="center"/>
    </xf>
    <xf numFmtId="40" fontId="4" fillId="0" borderId="122" xfId="0" applyNumberFormat="1" applyFont="1" applyFill="1" applyBorder="1" applyAlignment="1">
      <alignment horizontal="center" vertical="center"/>
    </xf>
    <xf numFmtId="40" fontId="4" fillId="0" borderId="124" xfId="0" applyNumberFormat="1" applyFont="1" applyFill="1" applyBorder="1" applyAlignment="1">
      <alignment horizontal="center" vertical="center"/>
    </xf>
    <xf numFmtId="192" fontId="4" fillId="0" borderId="10" xfId="0" applyNumberFormat="1" applyFont="1" applyFill="1" applyBorder="1" applyAlignment="1">
      <alignment horizontal="center" vertical="center"/>
    </xf>
    <xf numFmtId="0" fontId="16" fillId="4" borderId="5" xfId="0" applyFont="1" applyFill="1" applyBorder="1" applyAlignment="1">
      <alignment horizontal="left" vertical="center"/>
    </xf>
    <xf numFmtId="0" fontId="4" fillId="4" borderId="6" xfId="0" applyFont="1" applyFill="1" applyBorder="1" applyAlignment="1">
      <alignment horizontal="left" vertical="center"/>
    </xf>
    <xf numFmtId="0" fontId="4" fillId="4" borderId="19" xfId="0" applyFont="1" applyFill="1" applyBorder="1" applyAlignment="1">
      <alignment horizontal="left" vertical="center"/>
    </xf>
    <xf numFmtId="0" fontId="5" fillId="3" borderId="2" xfId="0" applyNumberFormat="1" applyFont="1" applyFill="1" applyBorder="1" applyAlignment="1">
      <alignment horizontal="center" vertical="center"/>
    </xf>
    <xf numFmtId="0" fontId="5" fillId="3" borderId="4" xfId="0" applyNumberFormat="1" applyFont="1" applyFill="1" applyBorder="1" applyAlignment="1">
      <alignment horizontal="center" vertical="center"/>
    </xf>
    <xf numFmtId="0" fontId="5" fillId="3" borderId="24" xfId="0" applyNumberFormat="1" applyFont="1" applyFill="1" applyBorder="1" applyAlignment="1">
      <alignment horizontal="center" vertical="center"/>
    </xf>
    <xf numFmtId="0" fontId="5" fillId="3" borderId="25" xfId="0" applyNumberFormat="1" applyFont="1" applyFill="1" applyBorder="1" applyAlignment="1">
      <alignment horizontal="center" vertical="center"/>
    </xf>
    <xf numFmtId="0" fontId="5" fillId="3" borderId="26" xfId="0" applyNumberFormat="1" applyFont="1" applyFill="1" applyBorder="1" applyAlignment="1">
      <alignment horizontal="center" vertical="center"/>
    </xf>
    <xf numFmtId="0" fontId="5" fillId="3" borderId="100" xfId="0" applyNumberFormat="1" applyFont="1" applyFill="1" applyBorder="1" applyAlignment="1">
      <alignment horizontal="center" vertical="center"/>
    </xf>
    <xf numFmtId="0" fontId="5" fillId="0" borderId="74" xfId="0" applyNumberFormat="1" applyFont="1" applyFill="1" applyBorder="1" applyAlignment="1">
      <alignment horizontal="center" vertical="center" textRotation="255" wrapText="1"/>
    </xf>
    <xf numFmtId="0" fontId="5" fillId="0" borderId="70" xfId="0" applyNumberFormat="1" applyFont="1" applyFill="1" applyBorder="1" applyAlignment="1">
      <alignment horizontal="center" vertical="center" textRotation="255" wrapText="1"/>
    </xf>
    <xf numFmtId="0" fontId="5" fillId="0" borderId="73" xfId="0" applyNumberFormat="1" applyFont="1" applyFill="1" applyBorder="1" applyAlignment="1">
      <alignment horizontal="center" vertical="center" textRotation="255" wrapText="1"/>
    </xf>
    <xf numFmtId="0" fontId="5" fillId="0" borderId="34" xfId="0" applyNumberFormat="1" applyFont="1" applyFill="1" applyBorder="1" applyAlignment="1">
      <alignment horizontal="center" vertical="center"/>
    </xf>
    <xf numFmtId="0" fontId="5" fillId="0" borderId="35" xfId="0" applyNumberFormat="1" applyFont="1" applyFill="1" applyBorder="1" applyAlignment="1">
      <alignment horizontal="center" vertical="center"/>
    </xf>
    <xf numFmtId="0" fontId="5" fillId="0" borderId="60" xfId="0" applyNumberFormat="1" applyFont="1" applyFill="1" applyBorder="1" applyAlignment="1">
      <alignment horizontal="center" vertical="center"/>
    </xf>
    <xf numFmtId="0" fontId="20" fillId="0" borderId="78" xfId="0" applyNumberFormat="1" applyFont="1" applyFill="1" applyBorder="1" applyAlignment="1">
      <alignment horizontal="center" vertical="center" textRotation="255" wrapText="1"/>
    </xf>
    <xf numFmtId="0" fontId="20" fillId="0" borderId="70" xfId="0" applyNumberFormat="1" applyFont="1" applyFill="1" applyBorder="1" applyAlignment="1">
      <alignment horizontal="center" vertical="center" textRotation="255" wrapText="1"/>
    </xf>
    <xf numFmtId="0" fontId="20" fillId="0" borderId="73" xfId="0" applyNumberFormat="1" applyFont="1" applyFill="1" applyBorder="1" applyAlignment="1">
      <alignment horizontal="center" vertical="center" textRotation="255" wrapText="1"/>
    </xf>
    <xf numFmtId="0" fontId="5" fillId="0" borderId="38" xfId="0" applyNumberFormat="1" applyFont="1" applyFill="1" applyBorder="1" applyAlignment="1">
      <alignment horizontal="center" vertical="center"/>
    </xf>
    <xf numFmtId="0" fontId="5" fillId="3" borderId="2" xfId="0" applyNumberFormat="1" applyFont="1" applyFill="1" applyBorder="1" applyAlignment="1">
      <alignment horizontal="left" vertical="center"/>
    </xf>
    <xf numFmtId="0" fontId="5" fillId="3" borderId="4" xfId="0" applyNumberFormat="1" applyFont="1" applyFill="1" applyBorder="1" applyAlignment="1">
      <alignment horizontal="left" vertical="center"/>
    </xf>
    <xf numFmtId="0" fontId="5" fillId="3" borderId="8" xfId="0" applyNumberFormat="1" applyFont="1" applyFill="1" applyBorder="1" applyAlignment="1">
      <alignment horizontal="center" vertical="center" wrapText="1"/>
    </xf>
    <xf numFmtId="0" fontId="5" fillId="3" borderId="7" xfId="0" applyNumberFormat="1" applyFont="1" applyFill="1" applyBorder="1" applyAlignment="1">
      <alignment horizontal="center" vertical="center"/>
    </xf>
    <xf numFmtId="0" fontId="5" fillId="0" borderId="109" xfId="0" applyFont="1" applyFill="1" applyBorder="1" applyAlignment="1">
      <alignment horizontal="left" vertical="center"/>
    </xf>
    <xf numFmtId="0" fontId="5" fillId="0" borderId="110" xfId="0" applyFont="1" applyFill="1" applyBorder="1" applyAlignment="1">
      <alignment horizontal="left" vertical="center"/>
    </xf>
    <xf numFmtId="0" fontId="5" fillId="0" borderId="134" xfId="0" applyFont="1" applyFill="1" applyBorder="1" applyAlignment="1">
      <alignment horizontal="center" vertical="center"/>
    </xf>
    <xf numFmtId="0" fontId="5" fillId="0" borderId="131" xfId="0" applyFont="1" applyFill="1" applyBorder="1" applyAlignment="1">
      <alignment horizontal="center" vertical="center"/>
    </xf>
    <xf numFmtId="0" fontId="5" fillId="0" borderId="78" xfId="0" applyFont="1" applyFill="1" applyBorder="1" applyAlignment="1">
      <alignment horizontal="center" vertical="center" textRotation="255" wrapText="1"/>
    </xf>
    <xf numFmtId="0" fontId="5" fillId="0" borderId="70" xfId="0" applyFont="1" applyFill="1" applyBorder="1" applyAlignment="1">
      <alignment horizontal="center" vertical="center" textRotation="255" wrapText="1"/>
    </xf>
    <xf numFmtId="0" fontId="5" fillId="0" borderId="71" xfId="0" applyFont="1" applyFill="1" applyBorder="1" applyAlignment="1">
      <alignment horizontal="center" vertical="center" textRotation="255" wrapText="1"/>
    </xf>
    <xf numFmtId="0" fontId="5" fillId="0" borderId="38"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5" fillId="0" borderId="35" xfId="0" applyNumberFormat="1" applyFont="1" applyFill="1" applyBorder="1" applyAlignment="1">
      <alignment horizontal="center" vertical="center" wrapText="1"/>
    </xf>
    <xf numFmtId="0" fontId="5" fillId="0" borderId="36" xfId="0" applyNumberFormat="1" applyFont="1" applyFill="1" applyBorder="1" applyAlignment="1">
      <alignment horizontal="center" vertical="center"/>
    </xf>
    <xf numFmtId="0" fontId="5" fillId="0" borderId="12" xfId="0" applyFont="1" applyFill="1" applyBorder="1" applyAlignment="1">
      <alignment horizontal="center" vertical="center" textRotation="255" wrapText="1"/>
    </xf>
    <xf numFmtId="0" fontId="5" fillId="0" borderId="14" xfId="0" applyFont="1" applyFill="1" applyBorder="1" applyAlignment="1">
      <alignment horizontal="center" vertical="center" textRotation="255" wrapText="1"/>
    </xf>
    <xf numFmtId="0" fontId="5" fillId="0" borderId="30" xfId="0" applyFont="1" applyFill="1" applyBorder="1" applyAlignment="1">
      <alignment horizontal="center" vertical="center" textRotation="255" wrapText="1"/>
    </xf>
    <xf numFmtId="0" fontId="5" fillId="0" borderId="36" xfId="0" applyNumberFormat="1" applyFont="1" applyFill="1" applyBorder="1" applyAlignment="1">
      <alignment horizontal="center" vertical="center" wrapText="1"/>
    </xf>
    <xf numFmtId="0" fontId="5" fillId="0" borderId="12" xfId="0" applyNumberFormat="1" applyFont="1" applyFill="1" applyBorder="1" applyAlignment="1">
      <alignment horizontal="center" vertical="center" textRotation="255" wrapText="1"/>
    </xf>
    <xf numFmtId="0" fontId="5" fillId="0" borderId="14" xfId="0" applyNumberFormat="1" applyFont="1" applyFill="1" applyBorder="1" applyAlignment="1">
      <alignment horizontal="center" vertical="center" textRotation="255" wrapText="1"/>
    </xf>
    <xf numFmtId="0" fontId="5" fillId="0" borderId="16" xfId="0" applyNumberFormat="1" applyFont="1" applyFill="1" applyBorder="1" applyAlignment="1">
      <alignment horizontal="center" vertical="center" textRotation="255" wrapText="1"/>
    </xf>
    <xf numFmtId="0" fontId="5" fillId="0" borderId="43" xfId="0" applyNumberFormat="1" applyFont="1" applyFill="1" applyBorder="1" applyAlignment="1">
      <alignment horizontal="center" vertical="center"/>
    </xf>
    <xf numFmtId="0" fontId="5" fillId="0" borderId="37" xfId="0" applyNumberFormat="1" applyFont="1" applyFill="1" applyBorder="1" applyAlignment="1">
      <alignment horizontal="center" vertical="center"/>
    </xf>
    <xf numFmtId="0" fontId="5" fillId="0" borderId="61" xfId="0" applyNumberFormat="1" applyFont="1" applyFill="1" applyBorder="1" applyAlignment="1">
      <alignment horizontal="center" vertical="center"/>
    </xf>
    <xf numFmtId="0" fontId="5" fillId="0" borderId="33" xfId="0" applyFont="1" applyFill="1" applyBorder="1" applyAlignment="1">
      <alignment horizontal="center" vertical="center" wrapText="1"/>
    </xf>
    <xf numFmtId="0" fontId="5" fillId="0" borderId="22" xfId="0" applyFont="1" applyFill="1" applyBorder="1" applyAlignment="1">
      <alignment horizontal="center" vertical="center" wrapText="1"/>
    </xf>
    <xf numFmtId="0" fontId="5" fillId="0" borderId="26" xfId="0" applyFont="1" applyFill="1" applyBorder="1" applyAlignment="1">
      <alignment horizontal="center" vertical="center" wrapText="1"/>
    </xf>
    <xf numFmtId="0" fontId="16" fillId="4" borderId="0" xfId="0" applyFont="1" applyFill="1" applyAlignment="1">
      <alignment vertical="center" wrapText="1"/>
    </xf>
    <xf numFmtId="0" fontId="5" fillId="3" borderId="8" xfId="0" applyFont="1" applyFill="1" applyBorder="1" applyAlignment="1">
      <alignment horizontal="center" vertical="center" wrapText="1"/>
    </xf>
    <xf numFmtId="0" fontId="5" fillId="3" borderId="3" xfId="0" applyFont="1" applyFill="1" applyBorder="1" applyAlignment="1">
      <alignment horizontal="center" vertical="center"/>
    </xf>
    <xf numFmtId="0" fontId="5" fillId="3" borderId="7" xfId="0" applyFont="1" applyFill="1" applyBorder="1" applyAlignment="1">
      <alignment horizontal="center" vertical="center"/>
    </xf>
    <xf numFmtId="0" fontId="5" fillId="3" borderId="5" xfId="0" applyNumberFormat="1" applyFont="1" applyFill="1" applyBorder="1" applyAlignment="1">
      <alignment horizontal="left" vertical="center"/>
    </xf>
    <xf numFmtId="0" fontId="5" fillId="3" borderId="6" xfId="0" applyNumberFormat="1" applyFont="1" applyFill="1" applyBorder="1" applyAlignment="1">
      <alignment horizontal="left" vertical="center"/>
    </xf>
    <xf numFmtId="0" fontId="5" fillId="3" borderId="19" xfId="0" applyNumberFormat="1" applyFont="1" applyFill="1" applyBorder="1" applyAlignment="1">
      <alignment horizontal="left" vertical="center"/>
    </xf>
    <xf numFmtId="0" fontId="5" fillId="0" borderId="96" xfId="0" applyFont="1" applyFill="1" applyBorder="1" applyAlignment="1">
      <alignment horizontal="center" vertical="center" textRotation="255" wrapText="1"/>
    </xf>
    <xf numFmtId="0" fontId="5" fillId="0" borderId="77" xfId="0" applyFont="1" applyFill="1" applyBorder="1" applyAlignment="1">
      <alignment horizontal="center" vertical="center" textRotation="255" wrapText="1"/>
    </xf>
    <xf numFmtId="0" fontId="5" fillId="0" borderId="97" xfId="0" applyFont="1" applyFill="1" applyBorder="1" applyAlignment="1">
      <alignment horizontal="center" vertical="center" textRotation="255" wrapText="1"/>
    </xf>
    <xf numFmtId="0" fontId="5" fillId="0" borderId="39" xfId="0" applyFont="1" applyFill="1" applyBorder="1" applyAlignment="1">
      <alignment horizontal="center" vertical="center" textRotation="255" wrapText="1"/>
    </xf>
    <xf numFmtId="0" fontId="5" fillId="0" borderId="44" xfId="0" applyFont="1" applyFill="1" applyBorder="1" applyAlignment="1">
      <alignment horizontal="center" vertical="center" textRotation="255" wrapText="1"/>
    </xf>
    <xf numFmtId="188" fontId="22" fillId="0" borderId="75" xfId="4" applyNumberFormat="1" applyFont="1" applyFill="1" applyBorder="1" applyAlignment="1">
      <alignment horizontal="center" vertical="center"/>
    </xf>
    <xf numFmtId="188" fontId="22" fillId="0" borderId="48" xfId="4" applyNumberFormat="1" applyFont="1" applyFill="1" applyBorder="1" applyAlignment="1">
      <alignment horizontal="center" vertical="center"/>
    </xf>
    <xf numFmtId="0" fontId="5" fillId="0" borderId="33" xfId="0" applyNumberFormat="1" applyFont="1" applyFill="1" applyBorder="1" applyAlignment="1">
      <alignment horizontal="center" vertical="center" wrapText="1"/>
    </xf>
    <xf numFmtId="0" fontId="5" fillId="0" borderId="22" xfId="0" applyNumberFormat="1" applyFont="1" applyFill="1" applyBorder="1" applyAlignment="1">
      <alignment horizontal="center" vertical="center" wrapText="1"/>
    </xf>
    <xf numFmtId="182" fontId="11" fillId="0" borderId="27" xfId="0" applyNumberFormat="1" applyFont="1" applyFill="1" applyBorder="1" applyAlignment="1">
      <alignment vertical="center"/>
    </xf>
    <xf numFmtId="182" fontId="11" fillId="0" borderId="28" xfId="0" applyNumberFormat="1" applyFont="1" applyFill="1" applyBorder="1" applyAlignment="1">
      <alignment vertical="center"/>
    </xf>
    <xf numFmtId="182" fontId="11" fillId="0" borderId="29" xfId="0" applyNumberFormat="1" applyFont="1" applyFill="1" applyBorder="1" applyAlignment="1">
      <alignment vertical="center"/>
    </xf>
    <xf numFmtId="0" fontId="14" fillId="0" borderId="5" xfId="0" applyFont="1" applyBorder="1" applyAlignment="1">
      <alignment horizontal="left" vertical="center"/>
    </xf>
    <xf numFmtId="0" fontId="14" fillId="0" borderId="19" xfId="0" applyFont="1" applyBorder="1" applyAlignment="1">
      <alignment horizontal="left" vertical="center"/>
    </xf>
    <xf numFmtId="182" fontId="11" fillId="0" borderId="26" xfId="0" applyNumberFormat="1" applyFont="1" applyFill="1" applyBorder="1" applyAlignment="1">
      <alignment vertical="center"/>
    </xf>
    <xf numFmtId="193" fontId="4" fillId="0" borderId="123" xfId="0" applyNumberFormat="1" applyFont="1" applyFill="1" applyBorder="1" applyAlignment="1">
      <alignment horizontal="right" vertical="center"/>
    </xf>
    <xf numFmtId="193" fontId="4" fillId="0" borderId="124" xfId="0" applyNumberFormat="1" applyFont="1" applyFill="1" applyBorder="1" applyAlignment="1">
      <alignment horizontal="right" vertical="center"/>
    </xf>
    <xf numFmtId="198" fontId="4" fillId="4" borderId="10" xfId="2" applyNumberFormat="1" applyFont="1" applyFill="1" applyBorder="1">
      <alignment vertical="center"/>
    </xf>
    <xf numFmtId="0" fontId="4" fillId="4" borderId="10" xfId="0" applyFont="1" applyFill="1" applyBorder="1">
      <alignment vertical="center"/>
    </xf>
  </cellXfs>
  <cellStyles count="58">
    <cellStyle name="?" xfId="21" xr:uid="{DA844D6F-FB88-418D-82DE-5D20CED962C8}"/>
    <cellStyle name="?_DATA-MAP" xfId="22" xr:uid="{2E4BC253-6A61-4C4A-B2A6-DF409B5E0415}"/>
    <cellStyle name="?_DATA-MAP_1" xfId="23" xr:uid="{91DE31D5-034F-47BA-9C9D-F6C6125553ED}"/>
    <cellStyle name="?_DATA-MAP_2" xfId="24" xr:uid="{082300AD-6106-4EA3-85BF-F3A5CF295CE7}"/>
    <cellStyle name="?_DATA-MAP_3" xfId="25" xr:uid="{A42CB498-0579-4EDF-8996-6DBA4CAF8A20}"/>
    <cellStyle name="BM Header Secondary" xfId="15" xr:uid="{42C50C25-C59D-45E0-84EB-CF240AFB3997}"/>
    <cellStyle name="パーセント" xfId="2" builtinId="5"/>
    <cellStyle name="パーセント 2" xfId="13" xr:uid="{61464395-F58C-40C9-9825-A65C0C0824E5}"/>
    <cellStyle name="桁区切り" xfId="1" builtinId="6"/>
    <cellStyle name="桁区切り 2" xfId="6" xr:uid="{6E4B514F-27EA-4826-9A5A-61AC3D6A57F0}"/>
    <cellStyle name="桁区切り 2 2" xfId="11" xr:uid="{5398218D-55FF-471F-9A8D-1DB45A025F28}"/>
    <cellStyle name="桁区切り 2 3" xfId="16" xr:uid="{750540E3-95B6-436E-80C8-534AFFEF2951}"/>
    <cellStyle name="桁区切り 2 4" xfId="57" xr:uid="{EA4FFC2D-CF7D-49F8-8CF6-0D6E90CDFA1E}"/>
    <cellStyle name="桁区切り 3" xfId="8" xr:uid="{70EC8522-6993-4571-8C92-BB3CE72E0634}"/>
    <cellStyle name="桁区切り 4" xfId="9" xr:uid="{A43C7FD0-120F-4985-92FA-ECF9A14AA238}"/>
    <cellStyle name="桁区切り 4 2" xfId="18" xr:uid="{AE527771-ADF9-4D89-8E25-9CF2BD88C7D1}"/>
    <cellStyle name="桁区切り 5" xfId="19" xr:uid="{191BD12F-23F5-4A28-903B-26E472D10FAC}"/>
    <cellStyle name="通貨 2" xfId="20" xr:uid="{CCA09C07-1C13-4022-82FA-55276FCFB965}"/>
    <cellStyle name="標準" xfId="0" builtinId="0"/>
    <cellStyle name="標準 12" xfId="26" xr:uid="{97B0A9B1-56C0-48DC-A402-AC8A31A096D0}"/>
    <cellStyle name="標準 13" xfId="27" xr:uid="{1738C2CD-56E0-44F6-8897-32135585E5A4}"/>
    <cellStyle name="標準 2" xfId="5" xr:uid="{7DF77561-1AC1-48DD-9AA3-EC5EB3969491}"/>
    <cellStyle name="標準 2 2" xfId="12" xr:uid="{C2F7A3FF-05EF-42DF-8575-C10051129FD2}"/>
    <cellStyle name="標準 2 3" xfId="4" xr:uid="{00000000-0005-0000-0000-000003000000}"/>
    <cellStyle name="標準 2 3 2 2" xfId="28" xr:uid="{20EF664B-769C-46B6-8342-E7E3A7A9FE9A}"/>
    <cellStyle name="標準 2 3 3" xfId="29" xr:uid="{1F9241F2-A95E-4147-93C9-7C58183A8024}"/>
    <cellStyle name="標準 2 4" xfId="3" xr:uid="{00000000-0005-0000-0000-000004000000}"/>
    <cellStyle name="標準 3" xfId="7" xr:uid="{041E1B06-1C3A-4BD0-B18D-058A50AADE0B}"/>
    <cellStyle name="標準 4" xfId="10" xr:uid="{E524EB08-F5FB-4FAF-B402-3E3949C1772E}"/>
    <cellStyle name="標準 4 2" xfId="17" xr:uid="{BA8DB4E9-414D-4BB5-970D-157C4BE383BF}"/>
    <cellStyle name="標準 5" xfId="14" xr:uid="{9C096F19-C24B-4998-9978-35F15EC68A3D}"/>
    <cellStyle name="標準 6" xfId="30" xr:uid="{159553BC-4A5E-4A77-8ED0-0BD55AFAE79A}"/>
    <cellStyle name="標準 7" xfId="31" xr:uid="{358211A7-6A77-4B84-8E29-CE0F3F931DEB}"/>
    <cellStyle name="標準 8" xfId="32" xr:uid="{DCA288CB-8334-4FC9-A1BC-DCB2641E87E6}"/>
    <cellStyle name="㼿" xfId="33" xr:uid="{1B0C5834-9C4A-4262-B5F6-0481C48B85D9}"/>
    <cellStyle name="㼿?" xfId="34" xr:uid="{DAC9452E-F0DE-4F07-9CB2-C44D5978A1F0}"/>
    <cellStyle name="㼿_DATA-MAP" xfId="35" xr:uid="{910A39A8-6D97-40A2-9DAA-1721231127D1}"/>
    <cellStyle name="㼿_DATA-MAP (2)" xfId="36" xr:uid="{4B1D5915-0EFA-4A9B-9DDC-8886B61A3F1C}"/>
    <cellStyle name="㼿_DATA-MAP_1" xfId="37" xr:uid="{F90A827B-C135-4C54-9356-537A04C55944}"/>
    <cellStyle name="㼿_DATA-MAP_2" xfId="38" xr:uid="{70344BEA-FFB3-46C3-8572-075B6D26A514}"/>
    <cellStyle name="㼿_DATA-MAP_C" xfId="39" xr:uid="{C16C2174-62E3-4E99-BBF0-091532826955}"/>
    <cellStyle name="㼿_DATA-MAP_DATA-MAP" xfId="40" xr:uid="{E657F1A3-73A4-4AE4-A933-B2B4CC2724CF}"/>
    <cellStyle name="㼿_DATA-MAP_DATA-MAP_1" xfId="41" xr:uid="{C660145A-131A-4EF8-B443-7935F2EA5CD9}"/>
    <cellStyle name="㼿㼿" xfId="42" xr:uid="{A1FC7ED0-E7CC-487E-84C3-BD6DD8A8ACAC}"/>
    <cellStyle name="㼿㼿?" xfId="43" xr:uid="{58DCC44A-B9AC-41DB-A692-3D35D771B6BF}"/>
    <cellStyle name="㼿㼿_DATA-MAP" xfId="44" xr:uid="{47A33C36-3772-4A8D-99C8-A73835068820}"/>
    <cellStyle name="㼿㼿㼿" xfId="45" xr:uid="{43353CC2-17CC-4F5D-B4FE-D17DB09A36A5}"/>
    <cellStyle name="㼿㼿㼿?" xfId="46" xr:uid="{47227E38-C6B3-45E0-95B6-DB052699B025}"/>
    <cellStyle name="㼿㼿㼿_DATA-MAP (2)" xfId="47" xr:uid="{6485160C-78EA-4B03-9D43-DADFC8B973E4}"/>
    <cellStyle name="㼿㼿㼿㼿" xfId="48" xr:uid="{0E6F0C67-61FF-4AB6-A873-7B6F97D1900C}"/>
    <cellStyle name="㼿㼿㼿㼿?" xfId="49" xr:uid="{4E4FE6BE-3947-4628-9775-1B5A5C6029DB}"/>
    <cellStyle name="㼿㼿㼿㼿_DATA-MAP" xfId="50" xr:uid="{7C12603E-8C72-4EC9-A4DB-4D6E90D03129}"/>
    <cellStyle name="㼿㼿㼿㼿㼿" xfId="51" xr:uid="{B561050B-0E85-495B-85CE-F3BD8D4AEFE6}"/>
    <cellStyle name="㼿㼿㼿㼿㼿㼿" xfId="52" xr:uid="{9C832AB8-EFBF-4713-8540-A5E0D548BDA9}"/>
    <cellStyle name="㼿㼿㼿㼿㼿㼿?" xfId="53" xr:uid="{AF21BA8F-8D49-4FFA-B755-BD869829BBFF}"/>
    <cellStyle name="㼿㼿㼿㼿㼿㼿㼿㼿?" xfId="54" xr:uid="{93500E92-1F92-4806-B6DE-FFD29652BA28}"/>
    <cellStyle name="㼿㼿㼿㼿㼿㼿㼿㼿㼿" xfId="55" xr:uid="{090CCB3C-E672-4B84-8C48-3B3056833091}"/>
    <cellStyle name="㼿㼿㼿㼿㼿㼿㽎?" xfId="56" xr:uid="{FAFA7D13-51B3-4C89-BFBC-6E6127DAEA06}"/>
  </cellStyles>
  <dxfs count="10">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 Id="rId27"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2</xdr:col>
      <xdr:colOff>47625</xdr:colOff>
      <xdr:row>0</xdr:row>
      <xdr:rowOff>108857</xdr:rowOff>
    </xdr:from>
    <xdr:to>
      <xdr:col>14</xdr:col>
      <xdr:colOff>136072</xdr:colOff>
      <xdr:row>5</xdr:row>
      <xdr:rowOff>27215</xdr:rowOff>
    </xdr:to>
    <xdr:sp macro="" textlink="">
      <xdr:nvSpPr>
        <xdr:cNvPr id="2" name="正方形/長方形 1">
          <a:extLst>
            <a:ext uri="{FF2B5EF4-FFF2-40B4-BE49-F238E27FC236}">
              <a16:creationId xmlns:a16="http://schemas.microsoft.com/office/drawing/2014/main" id="{334B9CCD-1955-480B-928F-C0776E6C7356}"/>
            </a:ext>
          </a:extLst>
        </xdr:cNvPr>
        <xdr:cNvSpPr/>
      </xdr:nvSpPr>
      <xdr:spPr>
        <a:xfrm>
          <a:off x="619125" y="108857"/>
          <a:ext cx="11956597" cy="807358"/>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1200">
              <a:solidFill>
                <a:sysClr val="windowText" lastClr="000000"/>
              </a:solidFill>
            </a:rPr>
            <a:t>本ファイルを通じ、入力が求められる箇所を黄色のハイライトで示している。必要に応じ費目等の追加又は削除のうえ、適宜、関数の修正等を行い作成すること。</a:t>
          </a:r>
          <a:endParaRPr kumimoji="1" lang="en-US" altLang="ja-JP" sz="1200">
            <a:solidFill>
              <a:sysClr val="windowText" lastClr="000000"/>
            </a:solidFill>
          </a:endParaRPr>
        </a:p>
        <a:p>
          <a:pPr algn="l"/>
          <a:r>
            <a:rPr kumimoji="1" lang="ja-JP" altLang="en-US" sz="1200">
              <a:solidFill>
                <a:sysClr val="windowText" lastClr="000000"/>
              </a:solidFill>
            </a:rPr>
            <a:t>（注）会計処理については、現時点で考えうる会計処理にて作成している。実務上の会計処理等については、公認会計士、税理士等の専門家に別途相談のうえ、作成すること。</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47625</xdr:colOff>
      <xdr:row>0</xdr:row>
      <xdr:rowOff>108857</xdr:rowOff>
    </xdr:from>
    <xdr:to>
      <xdr:col>14</xdr:col>
      <xdr:colOff>136072</xdr:colOff>
      <xdr:row>5</xdr:row>
      <xdr:rowOff>27215</xdr:rowOff>
    </xdr:to>
    <xdr:sp macro="" textlink="">
      <xdr:nvSpPr>
        <xdr:cNvPr id="2" name="正方形/長方形 1">
          <a:extLst>
            <a:ext uri="{FF2B5EF4-FFF2-40B4-BE49-F238E27FC236}">
              <a16:creationId xmlns:a16="http://schemas.microsoft.com/office/drawing/2014/main" id="{A745F68E-A60E-4C22-B304-0DE003038F02}"/>
            </a:ext>
          </a:extLst>
        </xdr:cNvPr>
        <xdr:cNvSpPr/>
      </xdr:nvSpPr>
      <xdr:spPr>
        <a:xfrm>
          <a:off x="619125" y="108857"/>
          <a:ext cx="11956597" cy="807358"/>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1200">
              <a:solidFill>
                <a:sysClr val="windowText" lastClr="000000"/>
              </a:solidFill>
            </a:rPr>
            <a:t>本ファイルを通じ、入力が求められる箇所を黄色のハイライトで示している。必要に応じ費目等の追加又は削除のうえ、適宜、関数の修正等を行い作成すること。</a:t>
          </a:r>
          <a:endParaRPr kumimoji="1" lang="en-US" altLang="ja-JP" sz="1200">
            <a:solidFill>
              <a:sysClr val="windowText" lastClr="000000"/>
            </a:solidFill>
          </a:endParaRPr>
        </a:p>
        <a:p>
          <a:pPr algn="l"/>
          <a:r>
            <a:rPr kumimoji="1" lang="ja-JP" altLang="en-US" sz="1200">
              <a:solidFill>
                <a:sysClr val="windowText" lastClr="000000"/>
              </a:solidFill>
            </a:rPr>
            <a:t>（注）会計処理については、現時点で考えうる会計処理にて作成している。実務上の会計処理等については、公認会計士、税理士等の専門家に別途相談のうえ、作成すること。</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ysClr val="window" lastClr="FFFFFF"/>
        </a:solidFill>
      </a:spPr>
      <a:bodyPr vertOverflow="clip" horzOverflow="clip" rtlCol="0" anchor="t"/>
      <a:lstStyle>
        <a:defPPr algn="l">
          <a:defRPr kumimoji="1" sz="1200">
            <a:solidFill>
              <a:sysClr val="windowText" lastClr="000000"/>
            </a:solidFil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1"/>
  </sheetPr>
  <dimension ref="A1"/>
  <sheetViews>
    <sheetView tabSelected="1" zoomScaleNormal="100" workbookViewId="0"/>
  </sheetViews>
  <sheetFormatPr defaultRowHeight="13"/>
  <sheetData/>
  <phoneticPr fontId="3"/>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23225E-E17D-4562-88EA-DEE5DDD902AB}">
  <sheetPr>
    <tabColor rgb="FFFF0000"/>
    <pageSetUpPr fitToPage="1"/>
  </sheetPr>
  <dimension ref="A1:AB147"/>
  <sheetViews>
    <sheetView showGridLines="0" view="pageBreakPreview" zoomScaleNormal="55" zoomScaleSheetLayoutView="100" workbookViewId="0"/>
  </sheetViews>
  <sheetFormatPr defaultColWidth="0" defaultRowHeight="14.15" customHeight="1"/>
  <cols>
    <col min="1" max="1" width="4.08984375" style="49" customWidth="1"/>
    <col min="2" max="3" width="7.453125" style="1" customWidth="1"/>
    <col min="4" max="4" width="21.26953125" style="1" customWidth="1"/>
    <col min="5" max="5" width="20.7265625" style="1" customWidth="1"/>
    <col min="6" max="6" width="16.90625" style="1" customWidth="1"/>
    <col min="7" max="28" width="12.6328125" style="1" customWidth="1"/>
    <col min="29" max="29" width="5.453125" style="1" customWidth="1"/>
    <col min="30" max="16384" width="0" style="1" hidden="1"/>
  </cols>
  <sheetData>
    <row r="1" spans="1:28" s="49" customFormat="1" ht="20">
      <c r="A1" s="51" t="s">
        <v>261</v>
      </c>
    </row>
    <row r="2" spans="1:28" s="49" customFormat="1" ht="15.65" customHeight="1">
      <c r="A2" s="51"/>
      <c r="B2" s="339"/>
      <c r="C2" s="339"/>
      <c r="D2" s="339"/>
      <c r="E2" s="339"/>
      <c r="F2" s="339"/>
      <c r="G2" s="339"/>
      <c r="H2" s="339"/>
      <c r="I2" s="339"/>
      <c r="J2" s="339"/>
      <c r="K2" s="339"/>
      <c r="L2" s="339"/>
      <c r="M2" s="339"/>
      <c r="N2" s="339"/>
      <c r="O2" s="339"/>
      <c r="P2" s="339"/>
      <c r="Q2" s="339"/>
      <c r="R2" s="339"/>
      <c r="S2" s="339"/>
      <c r="T2" s="339"/>
      <c r="U2" s="339"/>
      <c r="V2" s="339"/>
      <c r="W2" s="339"/>
      <c r="X2" s="339"/>
      <c r="Y2" s="339"/>
      <c r="Z2" s="339"/>
      <c r="AA2" s="339"/>
      <c r="AB2" s="339"/>
    </row>
    <row r="3" spans="1:28" s="49" customFormat="1" ht="45" customHeight="1">
      <c r="A3" s="51"/>
      <c r="B3" s="480" t="s">
        <v>265</v>
      </c>
      <c r="C3" s="480"/>
      <c r="D3" s="480"/>
      <c r="E3" s="480"/>
      <c r="F3" s="480"/>
      <c r="G3" s="480"/>
      <c r="H3" s="480"/>
      <c r="I3" s="480"/>
      <c r="J3" s="480"/>
      <c r="K3" s="480"/>
      <c r="L3" s="480"/>
      <c r="M3" s="480"/>
      <c r="N3" s="480"/>
      <c r="O3" s="480"/>
      <c r="P3" s="480"/>
      <c r="Q3" s="480"/>
      <c r="R3" s="480"/>
      <c r="S3" s="480"/>
      <c r="T3" s="480"/>
      <c r="U3" s="480"/>
      <c r="V3" s="480"/>
      <c r="W3" s="480"/>
      <c r="X3" s="480"/>
      <c r="Y3" s="480"/>
      <c r="Z3" s="480"/>
      <c r="AA3" s="480"/>
      <c r="AB3" s="480"/>
    </row>
    <row r="4" spans="1:28" s="49" customFormat="1" ht="15.5">
      <c r="A4" s="51"/>
      <c r="B4" s="146" t="s">
        <v>266</v>
      </c>
    </row>
    <row r="5" spans="1:28" s="52" customFormat="1" ht="14">
      <c r="A5" s="49"/>
      <c r="B5" s="49"/>
      <c r="C5" s="49"/>
      <c r="D5" s="49"/>
      <c r="E5" s="49"/>
      <c r="F5" s="49"/>
      <c r="G5" s="49"/>
      <c r="H5" s="49"/>
      <c r="I5" s="49"/>
      <c r="J5" s="49"/>
      <c r="K5" s="49"/>
      <c r="L5" s="49"/>
      <c r="M5" s="49"/>
      <c r="N5" s="49"/>
      <c r="O5" s="49"/>
      <c r="P5" s="49"/>
      <c r="Q5" s="49"/>
      <c r="R5" s="49"/>
      <c r="S5" s="49"/>
      <c r="T5" s="49"/>
      <c r="U5" s="49"/>
      <c r="V5" s="49"/>
      <c r="W5" s="49"/>
      <c r="X5" s="49"/>
      <c r="Y5" s="49"/>
      <c r="Z5" s="49"/>
    </row>
    <row r="6" spans="1:28" s="123" customFormat="1" ht="14">
      <c r="A6" s="49"/>
      <c r="B6" s="49"/>
      <c r="C6" s="49"/>
      <c r="D6" s="49"/>
      <c r="E6" s="49"/>
      <c r="F6" s="49"/>
      <c r="G6" s="41">
        <v>5</v>
      </c>
      <c r="H6" s="41">
        <v>6</v>
      </c>
      <c r="I6" s="41">
        <v>7</v>
      </c>
      <c r="J6" s="41">
        <v>8</v>
      </c>
      <c r="K6" s="41">
        <v>9</v>
      </c>
      <c r="L6" s="41">
        <v>10</v>
      </c>
      <c r="M6" s="41">
        <v>11</v>
      </c>
      <c r="N6" s="41">
        <v>12</v>
      </c>
      <c r="O6" s="41">
        <v>13</v>
      </c>
      <c r="P6" s="41">
        <v>14</v>
      </c>
      <c r="Q6" s="41">
        <v>15</v>
      </c>
      <c r="R6" s="41">
        <v>16</v>
      </c>
      <c r="S6" s="41">
        <v>17</v>
      </c>
      <c r="T6" s="41">
        <v>18</v>
      </c>
      <c r="U6" s="41">
        <v>19</v>
      </c>
      <c r="V6" s="41">
        <v>20</v>
      </c>
      <c r="W6" s="41">
        <v>21</v>
      </c>
      <c r="X6" s="41">
        <v>22</v>
      </c>
      <c r="Y6" s="41">
        <v>23</v>
      </c>
      <c r="Z6" s="41">
        <v>24</v>
      </c>
      <c r="AA6" s="4"/>
      <c r="AB6" s="481" t="s">
        <v>233</v>
      </c>
    </row>
    <row r="7" spans="1:28" s="123" customFormat="1" ht="14">
      <c r="A7" s="49"/>
      <c r="B7" s="49"/>
      <c r="C7" s="49"/>
      <c r="D7" s="49"/>
      <c r="E7" s="49"/>
      <c r="F7" s="49"/>
      <c r="G7" s="2">
        <v>1</v>
      </c>
      <c r="H7" s="2">
        <f t="shared" ref="H7:Z7" si="0">G7+1</f>
        <v>2</v>
      </c>
      <c r="I7" s="2">
        <f t="shared" si="0"/>
        <v>3</v>
      </c>
      <c r="J7" s="2">
        <f t="shared" si="0"/>
        <v>4</v>
      </c>
      <c r="K7" s="2">
        <f t="shared" si="0"/>
        <v>5</v>
      </c>
      <c r="L7" s="2">
        <f t="shared" si="0"/>
        <v>6</v>
      </c>
      <c r="M7" s="2">
        <f t="shared" si="0"/>
        <v>7</v>
      </c>
      <c r="N7" s="2">
        <f t="shared" si="0"/>
        <v>8</v>
      </c>
      <c r="O7" s="2">
        <f t="shared" si="0"/>
        <v>9</v>
      </c>
      <c r="P7" s="2">
        <f t="shared" si="0"/>
        <v>10</v>
      </c>
      <c r="Q7" s="2">
        <f t="shared" si="0"/>
        <v>11</v>
      </c>
      <c r="R7" s="2">
        <f t="shared" si="0"/>
        <v>12</v>
      </c>
      <c r="S7" s="2">
        <f t="shared" si="0"/>
        <v>13</v>
      </c>
      <c r="T7" s="2">
        <f t="shared" si="0"/>
        <v>14</v>
      </c>
      <c r="U7" s="2">
        <f t="shared" si="0"/>
        <v>15</v>
      </c>
      <c r="V7" s="2">
        <f t="shared" si="0"/>
        <v>16</v>
      </c>
      <c r="W7" s="2">
        <f t="shared" si="0"/>
        <v>17</v>
      </c>
      <c r="X7" s="2">
        <f t="shared" si="0"/>
        <v>18</v>
      </c>
      <c r="Y7" s="2">
        <f t="shared" si="0"/>
        <v>19</v>
      </c>
      <c r="Z7" s="2">
        <f t="shared" si="0"/>
        <v>20</v>
      </c>
      <c r="AA7" s="340" t="s">
        <v>9</v>
      </c>
      <c r="AB7" s="482"/>
    </row>
    <row r="8" spans="1:28" s="124" customFormat="1" ht="14.5" thickBot="1">
      <c r="A8" s="49"/>
      <c r="B8" s="484" t="s">
        <v>228</v>
      </c>
      <c r="C8" s="485"/>
      <c r="D8" s="486"/>
      <c r="E8" s="104" t="s">
        <v>227</v>
      </c>
      <c r="F8" s="7" t="s">
        <v>250</v>
      </c>
      <c r="G8" s="91">
        <v>45382</v>
      </c>
      <c r="H8" s="91">
        <f t="shared" ref="H8:Z8" si="1">DATE(YEAR(G8)+1,MONTH(G8),DAY(G8))</f>
        <v>45747</v>
      </c>
      <c r="I8" s="91">
        <f t="shared" si="1"/>
        <v>46112</v>
      </c>
      <c r="J8" s="91">
        <f t="shared" si="1"/>
        <v>46477</v>
      </c>
      <c r="K8" s="91">
        <f t="shared" si="1"/>
        <v>46843</v>
      </c>
      <c r="L8" s="91">
        <f t="shared" si="1"/>
        <v>47208</v>
      </c>
      <c r="M8" s="91">
        <f t="shared" si="1"/>
        <v>47573</v>
      </c>
      <c r="N8" s="91">
        <f t="shared" si="1"/>
        <v>47938</v>
      </c>
      <c r="O8" s="91">
        <f t="shared" si="1"/>
        <v>48304</v>
      </c>
      <c r="P8" s="91">
        <f t="shared" si="1"/>
        <v>48669</v>
      </c>
      <c r="Q8" s="91">
        <f t="shared" si="1"/>
        <v>49034</v>
      </c>
      <c r="R8" s="91">
        <f t="shared" si="1"/>
        <v>49399</v>
      </c>
      <c r="S8" s="91">
        <f t="shared" si="1"/>
        <v>49765</v>
      </c>
      <c r="T8" s="91">
        <f t="shared" si="1"/>
        <v>50130</v>
      </c>
      <c r="U8" s="91">
        <f t="shared" si="1"/>
        <v>50495</v>
      </c>
      <c r="V8" s="91">
        <f t="shared" si="1"/>
        <v>50860</v>
      </c>
      <c r="W8" s="91">
        <f t="shared" si="1"/>
        <v>51226</v>
      </c>
      <c r="X8" s="91">
        <f t="shared" si="1"/>
        <v>51591</v>
      </c>
      <c r="Y8" s="91">
        <f t="shared" si="1"/>
        <v>51956</v>
      </c>
      <c r="Z8" s="91">
        <f t="shared" si="1"/>
        <v>52321</v>
      </c>
      <c r="AA8" s="5"/>
      <c r="AB8" s="483"/>
    </row>
    <row r="9" spans="1:28" s="125" customFormat="1" ht="14">
      <c r="A9" s="49"/>
      <c r="B9" s="487" t="s">
        <v>220</v>
      </c>
      <c r="C9" s="490" t="s">
        <v>202</v>
      </c>
      <c r="D9" s="492" t="s">
        <v>251</v>
      </c>
      <c r="E9" s="394" t="s">
        <v>221</v>
      </c>
      <c r="F9" s="280">
        <v>3064</v>
      </c>
      <c r="G9" s="281"/>
      <c r="H9" s="282"/>
      <c r="I9" s="283"/>
      <c r="J9" s="284"/>
      <c r="K9" s="285"/>
      <c r="L9" s="285"/>
      <c r="M9" s="285"/>
      <c r="N9" s="286"/>
      <c r="O9" s="287"/>
      <c r="P9" s="284"/>
      <c r="Q9" s="285"/>
      <c r="R9" s="282"/>
      <c r="S9" s="288"/>
      <c r="T9" s="282"/>
      <c r="U9" s="288"/>
      <c r="V9" s="285"/>
      <c r="W9" s="289"/>
      <c r="X9" s="290"/>
      <c r="Y9" s="291"/>
      <c r="Z9" s="285"/>
      <c r="AA9" s="159" t="str">
        <f>IF(COUNTBLANK(G9:Z9)=COLUMNS(G9:Z9),"",SUM(G9:Z9))</f>
        <v/>
      </c>
      <c r="AB9" s="127" t="str">
        <f>IF(AA9="","",IF(F9=AA9,"無","有"))</f>
        <v/>
      </c>
    </row>
    <row r="10" spans="1:28" s="125" customFormat="1" ht="14.5" thickBot="1">
      <c r="A10" s="49"/>
      <c r="B10" s="488"/>
      <c r="C10" s="491"/>
      <c r="D10" s="493"/>
      <c r="E10" s="395" t="s">
        <v>200</v>
      </c>
      <c r="F10" s="280" t="s">
        <v>274</v>
      </c>
      <c r="G10" s="322"/>
      <c r="H10" s="323"/>
      <c r="I10" s="324"/>
      <c r="J10" s="325"/>
      <c r="K10" s="323"/>
      <c r="L10" s="323"/>
      <c r="M10" s="323"/>
      <c r="N10" s="324"/>
      <c r="O10" s="326"/>
      <c r="P10" s="324"/>
      <c r="Q10" s="323"/>
      <c r="R10" s="323"/>
      <c r="S10" s="324"/>
      <c r="T10" s="323"/>
      <c r="U10" s="324"/>
      <c r="V10" s="323"/>
      <c r="W10" s="327"/>
      <c r="X10" s="328"/>
      <c r="Y10" s="324"/>
      <c r="Z10" s="323"/>
      <c r="AA10" s="160" t="str">
        <f t="shared" ref="AA10:AA24" si="2">IF(COUNTBLANK(G10:Z10)=COLUMNS(G10:Z10),"",SUM(G10:Z10))</f>
        <v/>
      </c>
      <c r="AB10" s="127" t="s">
        <v>226</v>
      </c>
    </row>
    <row r="11" spans="1:28" s="125" customFormat="1" ht="14">
      <c r="A11" s="49"/>
      <c r="B11" s="488"/>
      <c r="C11" s="491"/>
      <c r="D11" s="493" t="s">
        <v>252</v>
      </c>
      <c r="E11" s="395" t="s">
        <v>201</v>
      </c>
      <c r="F11" s="280">
        <v>161</v>
      </c>
      <c r="G11" s="292"/>
      <c r="H11" s="285"/>
      <c r="I11" s="293"/>
      <c r="J11" s="294"/>
      <c r="K11" s="285"/>
      <c r="L11" s="285"/>
      <c r="M11" s="285"/>
      <c r="N11" s="293"/>
      <c r="O11" s="295"/>
      <c r="P11" s="293"/>
      <c r="Q11" s="285"/>
      <c r="R11" s="285"/>
      <c r="S11" s="293"/>
      <c r="T11" s="285"/>
      <c r="U11" s="293"/>
      <c r="V11" s="285"/>
      <c r="W11" s="296"/>
      <c r="X11" s="297"/>
      <c r="Y11" s="298"/>
      <c r="Z11" s="285"/>
      <c r="AA11" s="159" t="str">
        <f t="shared" si="2"/>
        <v/>
      </c>
      <c r="AB11" s="127" t="str">
        <f>IF(AA11="","",IF(F11=AA11,"無","有"))</f>
        <v/>
      </c>
    </row>
    <row r="12" spans="1:28" s="125" customFormat="1" ht="14.5" thickBot="1">
      <c r="A12" s="49"/>
      <c r="B12" s="488"/>
      <c r="C12" s="491"/>
      <c r="D12" s="493"/>
      <c r="E12" s="395" t="s">
        <v>200</v>
      </c>
      <c r="F12" s="280" t="s">
        <v>275</v>
      </c>
      <c r="G12" s="330"/>
      <c r="H12" s="323"/>
      <c r="I12" s="331"/>
      <c r="J12" s="332"/>
      <c r="K12" s="323"/>
      <c r="L12" s="323"/>
      <c r="M12" s="323"/>
      <c r="N12" s="331"/>
      <c r="O12" s="333"/>
      <c r="P12" s="331"/>
      <c r="Q12" s="323"/>
      <c r="R12" s="323"/>
      <c r="S12" s="331"/>
      <c r="T12" s="323"/>
      <c r="U12" s="331"/>
      <c r="V12" s="323"/>
      <c r="W12" s="334"/>
      <c r="X12" s="335"/>
      <c r="Y12" s="331"/>
      <c r="Z12" s="323"/>
      <c r="AA12" s="160" t="str">
        <f t="shared" si="2"/>
        <v/>
      </c>
      <c r="AB12" s="127" t="s">
        <v>226</v>
      </c>
    </row>
    <row r="13" spans="1:28" s="125" customFormat="1" ht="14.5" thickBot="1">
      <c r="A13" s="49"/>
      <c r="B13" s="488"/>
      <c r="C13" s="494" t="s">
        <v>204</v>
      </c>
      <c r="D13" s="494"/>
      <c r="E13" s="395" t="s">
        <v>208</v>
      </c>
      <c r="F13" s="280" t="s">
        <v>275</v>
      </c>
      <c r="G13" s="299">
        <v>1</v>
      </c>
      <c r="H13" s="300">
        <v>1</v>
      </c>
      <c r="I13" s="299">
        <v>1</v>
      </c>
      <c r="J13" s="301">
        <v>1</v>
      </c>
      <c r="K13" s="302">
        <v>1</v>
      </c>
      <c r="L13" s="302">
        <v>1</v>
      </c>
      <c r="M13" s="300">
        <v>1</v>
      </c>
      <c r="N13" s="299">
        <v>1</v>
      </c>
      <c r="O13" s="301">
        <v>1</v>
      </c>
      <c r="P13" s="301">
        <v>1</v>
      </c>
      <c r="Q13" s="302">
        <v>1</v>
      </c>
      <c r="R13" s="300">
        <v>1</v>
      </c>
      <c r="S13" s="299">
        <v>1</v>
      </c>
      <c r="T13" s="302">
        <v>1</v>
      </c>
      <c r="U13" s="301">
        <v>1</v>
      </c>
      <c r="V13" s="302">
        <v>1</v>
      </c>
      <c r="W13" s="303">
        <v>1</v>
      </c>
      <c r="X13" s="299">
        <v>1</v>
      </c>
      <c r="Y13" s="301">
        <v>1</v>
      </c>
      <c r="Z13" s="304">
        <v>1</v>
      </c>
      <c r="AA13" s="160" t="s">
        <v>276</v>
      </c>
      <c r="AB13" s="127" t="s">
        <v>226</v>
      </c>
    </row>
    <row r="14" spans="1:28" s="125" customFormat="1" ht="15" customHeight="1" thickBot="1">
      <c r="A14" s="49"/>
      <c r="B14" s="488"/>
      <c r="C14" s="495"/>
      <c r="D14" s="495"/>
      <c r="E14" s="395" t="s">
        <v>200</v>
      </c>
      <c r="F14" s="280" t="s">
        <v>275</v>
      </c>
      <c r="G14" s="329"/>
      <c r="H14" s="329"/>
      <c r="I14" s="329"/>
      <c r="J14" s="329"/>
      <c r="K14" s="329"/>
      <c r="L14" s="329"/>
      <c r="M14" s="329"/>
      <c r="N14" s="329"/>
      <c r="O14" s="329"/>
      <c r="P14" s="329"/>
      <c r="Q14" s="329"/>
      <c r="R14" s="329"/>
      <c r="S14" s="329"/>
      <c r="T14" s="329"/>
      <c r="U14" s="329"/>
      <c r="V14" s="329"/>
      <c r="W14" s="329"/>
      <c r="X14" s="329"/>
      <c r="Y14" s="329"/>
      <c r="Z14" s="329"/>
      <c r="AA14" s="160" t="str">
        <f t="shared" si="2"/>
        <v/>
      </c>
      <c r="AB14" s="127" t="s">
        <v>226</v>
      </c>
    </row>
    <row r="15" spans="1:28" s="125" customFormat="1" ht="14">
      <c r="A15" s="49"/>
      <c r="B15" s="488"/>
      <c r="C15" s="494" t="s">
        <v>205</v>
      </c>
      <c r="D15" s="494"/>
      <c r="E15" s="396" t="s">
        <v>199</v>
      </c>
      <c r="F15" s="305">
        <v>108</v>
      </c>
      <c r="G15" s="285"/>
      <c r="H15" s="285"/>
      <c r="I15" s="306"/>
      <c r="J15" s="306"/>
      <c r="K15" s="306"/>
      <c r="L15" s="306"/>
      <c r="M15" s="307"/>
      <c r="N15" s="308"/>
      <c r="O15" s="306"/>
      <c r="P15" s="306"/>
      <c r="Q15" s="306"/>
      <c r="R15" s="307"/>
      <c r="S15" s="308"/>
      <c r="T15" s="306"/>
      <c r="U15" s="306"/>
      <c r="V15" s="306"/>
      <c r="W15" s="307"/>
      <c r="X15" s="308"/>
      <c r="Y15" s="309"/>
      <c r="Z15" s="310"/>
      <c r="AA15" s="160" t="str">
        <f t="shared" si="2"/>
        <v/>
      </c>
      <c r="AB15" s="127" t="str">
        <f>IF(AA15="","",IF(F15=AA15,"無","有"))</f>
        <v/>
      </c>
    </row>
    <row r="16" spans="1:28" s="125" customFormat="1" ht="14.5" thickBot="1">
      <c r="A16" s="49"/>
      <c r="B16" s="488"/>
      <c r="C16" s="495"/>
      <c r="D16" s="495"/>
      <c r="E16" s="396" t="s">
        <v>198</v>
      </c>
      <c r="F16" s="305" t="s">
        <v>275</v>
      </c>
      <c r="G16" s="311"/>
      <c r="H16" s="311"/>
      <c r="I16" s="306"/>
      <c r="J16" s="306"/>
      <c r="K16" s="306"/>
      <c r="L16" s="306"/>
      <c r="M16" s="312"/>
      <c r="N16" s="308"/>
      <c r="O16" s="306"/>
      <c r="P16" s="306"/>
      <c r="Q16" s="306"/>
      <c r="R16" s="312"/>
      <c r="S16" s="308"/>
      <c r="T16" s="306"/>
      <c r="U16" s="306"/>
      <c r="V16" s="306"/>
      <c r="W16" s="312"/>
      <c r="X16" s="308"/>
      <c r="Y16" s="309"/>
      <c r="Z16" s="310"/>
      <c r="AA16" s="160" t="str">
        <f t="shared" si="2"/>
        <v/>
      </c>
      <c r="AB16" s="127" t="s">
        <v>226</v>
      </c>
    </row>
    <row r="17" spans="1:28" s="125" customFormat="1" ht="14">
      <c r="A17" s="49"/>
      <c r="B17" s="488"/>
      <c r="C17" s="494" t="s">
        <v>206</v>
      </c>
      <c r="D17" s="494"/>
      <c r="E17" s="396" t="s">
        <v>199</v>
      </c>
      <c r="F17" s="280">
        <v>1829</v>
      </c>
      <c r="G17" s="285"/>
      <c r="H17" s="285"/>
      <c r="I17" s="313"/>
      <c r="J17" s="313"/>
      <c r="K17" s="285"/>
      <c r="L17" s="285"/>
      <c r="M17" s="285"/>
      <c r="N17" s="313"/>
      <c r="O17" s="314"/>
      <c r="P17" s="314"/>
      <c r="Q17" s="314"/>
      <c r="R17" s="314"/>
      <c r="S17" s="313"/>
      <c r="T17" s="314"/>
      <c r="U17" s="314"/>
      <c r="V17" s="314"/>
      <c r="W17" s="314"/>
      <c r="X17" s="313"/>
      <c r="Y17" s="314"/>
      <c r="Z17" s="314"/>
      <c r="AA17" s="160" t="str">
        <f t="shared" si="2"/>
        <v/>
      </c>
      <c r="AB17" s="127" t="str">
        <f>IF(AA17="","",IF(F17=AA17,"無","有"))</f>
        <v/>
      </c>
    </row>
    <row r="18" spans="1:28" s="125" customFormat="1" ht="14.5" thickBot="1">
      <c r="A18" s="49"/>
      <c r="B18" s="488"/>
      <c r="C18" s="495"/>
      <c r="D18" s="495"/>
      <c r="E18" s="396" t="s">
        <v>198</v>
      </c>
      <c r="F18" s="280" t="s">
        <v>275</v>
      </c>
      <c r="G18" s="315"/>
      <c r="H18" s="315"/>
      <c r="I18" s="316"/>
      <c r="J18" s="316"/>
      <c r="K18" s="315"/>
      <c r="L18" s="315"/>
      <c r="M18" s="315"/>
      <c r="N18" s="316"/>
      <c r="O18" s="315"/>
      <c r="P18" s="315"/>
      <c r="Q18" s="315"/>
      <c r="R18" s="315"/>
      <c r="S18" s="316"/>
      <c r="T18" s="315"/>
      <c r="U18" s="315"/>
      <c r="V18" s="315"/>
      <c r="W18" s="315"/>
      <c r="X18" s="316"/>
      <c r="Y18" s="315"/>
      <c r="Z18" s="315"/>
      <c r="AA18" s="160" t="str">
        <f t="shared" si="2"/>
        <v/>
      </c>
      <c r="AB18" s="127" t="s">
        <v>226</v>
      </c>
    </row>
    <row r="19" spans="1:28" s="125" customFormat="1" ht="14">
      <c r="A19" s="49"/>
      <c r="B19" s="488"/>
      <c r="C19" s="477" t="s">
        <v>207</v>
      </c>
      <c r="D19" s="477"/>
      <c r="E19" s="395" t="s">
        <v>201</v>
      </c>
      <c r="F19" s="305">
        <v>99</v>
      </c>
      <c r="G19" s="285"/>
      <c r="H19" s="285"/>
      <c r="I19" s="313"/>
      <c r="J19" s="313"/>
      <c r="K19" s="285"/>
      <c r="L19" s="285"/>
      <c r="M19" s="285"/>
      <c r="N19" s="313"/>
      <c r="O19" s="314"/>
      <c r="P19" s="314"/>
      <c r="Q19" s="314"/>
      <c r="R19" s="314"/>
      <c r="S19" s="313"/>
      <c r="T19" s="314"/>
      <c r="U19" s="314"/>
      <c r="V19" s="314"/>
      <c r="W19" s="314"/>
      <c r="X19" s="313"/>
      <c r="Y19" s="314"/>
      <c r="Z19" s="314"/>
      <c r="AA19" s="160" t="str">
        <f t="shared" si="2"/>
        <v/>
      </c>
      <c r="AB19" s="127" t="str">
        <f>IF(AA19="","",IF(F19=AA19,"無","有"))</f>
        <v/>
      </c>
    </row>
    <row r="20" spans="1:28" s="125" customFormat="1" ht="14.5" thickBot="1">
      <c r="A20" s="49"/>
      <c r="B20" s="488"/>
      <c r="C20" s="478"/>
      <c r="D20" s="478"/>
      <c r="E20" s="395" t="s">
        <v>200</v>
      </c>
      <c r="F20" s="305" t="s">
        <v>275</v>
      </c>
      <c r="G20" s="311"/>
      <c r="H20" s="311"/>
      <c r="I20" s="313"/>
      <c r="J20" s="313"/>
      <c r="K20" s="311"/>
      <c r="L20" s="311"/>
      <c r="M20" s="311"/>
      <c r="N20" s="313"/>
      <c r="O20" s="311"/>
      <c r="P20" s="311"/>
      <c r="Q20" s="311"/>
      <c r="R20" s="311"/>
      <c r="S20" s="313"/>
      <c r="T20" s="311"/>
      <c r="U20" s="311"/>
      <c r="V20" s="311"/>
      <c r="W20" s="311"/>
      <c r="X20" s="313"/>
      <c r="Y20" s="311"/>
      <c r="Z20" s="311"/>
      <c r="AA20" s="160" t="str">
        <f t="shared" si="2"/>
        <v/>
      </c>
      <c r="AB20" s="127" t="s">
        <v>226</v>
      </c>
    </row>
    <row r="21" spans="1:28" s="125" customFormat="1" ht="14.25" customHeight="1">
      <c r="A21" s="49"/>
      <c r="B21" s="488"/>
      <c r="C21" s="477" t="s">
        <v>209</v>
      </c>
      <c r="D21" s="477"/>
      <c r="E21" s="395" t="s">
        <v>203</v>
      </c>
      <c r="F21" s="280">
        <v>989</v>
      </c>
      <c r="G21" s="285"/>
      <c r="H21" s="285"/>
      <c r="I21" s="285"/>
      <c r="J21" s="285"/>
      <c r="K21" s="285"/>
      <c r="L21" s="285"/>
      <c r="M21" s="285"/>
      <c r="N21" s="285"/>
      <c r="O21" s="285"/>
      <c r="P21" s="285"/>
      <c r="Q21" s="285"/>
      <c r="R21" s="285"/>
      <c r="S21" s="285"/>
      <c r="T21" s="285"/>
      <c r="U21" s="285"/>
      <c r="V21" s="285"/>
      <c r="W21" s="285"/>
      <c r="X21" s="314"/>
      <c r="Y21" s="314"/>
      <c r="Z21" s="314"/>
      <c r="AA21" s="160" t="str">
        <f t="shared" si="2"/>
        <v/>
      </c>
      <c r="AB21" s="127" t="str">
        <f>IF(AA21="","",IF(F21=AA21,"無","有"))</f>
        <v/>
      </c>
    </row>
    <row r="22" spans="1:28" s="125" customFormat="1" ht="14.5" thickBot="1">
      <c r="A22" s="49"/>
      <c r="B22" s="488"/>
      <c r="C22" s="478"/>
      <c r="D22" s="478"/>
      <c r="E22" s="395" t="s">
        <v>200</v>
      </c>
      <c r="F22" s="280" t="s">
        <v>275</v>
      </c>
      <c r="G22" s="311"/>
      <c r="H22" s="311"/>
      <c r="I22" s="311"/>
      <c r="J22" s="311"/>
      <c r="K22" s="311"/>
      <c r="L22" s="311"/>
      <c r="M22" s="311"/>
      <c r="N22" s="311"/>
      <c r="O22" s="311"/>
      <c r="P22" s="311"/>
      <c r="Q22" s="311"/>
      <c r="R22" s="311"/>
      <c r="S22" s="311"/>
      <c r="T22" s="311"/>
      <c r="U22" s="311"/>
      <c r="V22" s="311"/>
      <c r="W22" s="311"/>
      <c r="X22" s="311"/>
      <c r="Y22" s="311"/>
      <c r="Z22" s="311"/>
      <c r="AA22" s="160" t="str">
        <f t="shared" si="2"/>
        <v/>
      </c>
      <c r="AB22" s="127" t="s">
        <v>226</v>
      </c>
    </row>
    <row r="23" spans="1:28" s="125" customFormat="1" ht="14">
      <c r="A23" s="49"/>
      <c r="B23" s="488"/>
      <c r="C23" s="477" t="s">
        <v>210</v>
      </c>
      <c r="D23" s="477"/>
      <c r="E23" s="395" t="s">
        <v>203</v>
      </c>
      <c r="F23" s="280">
        <v>720</v>
      </c>
      <c r="G23" s="317"/>
      <c r="H23" s="318"/>
      <c r="I23" s="314"/>
      <c r="J23" s="314"/>
      <c r="K23" s="314"/>
      <c r="L23" s="314"/>
      <c r="M23" s="314"/>
      <c r="N23" s="314"/>
      <c r="O23" s="314"/>
      <c r="P23" s="314"/>
      <c r="Q23" s="314"/>
      <c r="R23" s="314"/>
      <c r="S23" s="314"/>
      <c r="T23" s="314"/>
      <c r="U23" s="314"/>
      <c r="V23" s="314"/>
      <c r="W23" s="314"/>
      <c r="X23" s="314"/>
      <c r="Y23" s="314"/>
      <c r="Z23" s="314"/>
      <c r="AA23" s="160" t="str">
        <f t="shared" si="2"/>
        <v/>
      </c>
      <c r="AB23" s="127" t="str">
        <f>IF(AA23="","",IF(F23=AA23,"無","有"))</f>
        <v/>
      </c>
    </row>
    <row r="24" spans="1:28" s="125" customFormat="1" ht="14.5" thickBot="1">
      <c r="A24" s="49"/>
      <c r="B24" s="489"/>
      <c r="C24" s="479"/>
      <c r="D24" s="479"/>
      <c r="E24" s="397" t="s">
        <v>200</v>
      </c>
      <c r="F24" s="319" t="s">
        <v>275</v>
      </c>
      <c r="G24" s="320"/>
      <c r="H24" s="321"/>
      <c r="I24" s="311"/>
      <c r="J24" s="311"/>
      <c r="K24" s="311"/>
      <c r="L24" s="311"/>
      <c r="M24" s="311"/>
      <c r="N24" s="311"/>
      <c r="O24" s="311"/>
      <c r="P24" s="311"/>
      <c r="Q24" s="311"/>
      <c r="R24" s="311"/>
      <c r="S24" s="311"/>
      <c r="T24" s="311"/>
      <c r="U24" s="311"/>
      <c r="V24" s="311"/>
      <c r="W24" s="311"/>
      <c r="X24" s="311"/>
      <c r="Y24" s="311"/>
      <c r="Z24" s="311"/>
      <c r="AA24" s="161" t="str">
        <f t="shared" si="2"/>
        <v/>
      </c>
      <c r="AB24" s="127" t="s">
        <v>226</v>
      </c>
    </row>
    <row r="25" spans="1:28" s="126" customFormat="1" ht="14">
      <c r="A25" s="49"/>
      <c r="B25" s="92" t="s">
        <v>75</v>
      </c>
      <c r="C25" s="92"/>
      <c r="D25" s="374"/>
      <c r="E25" s="375"/>
      <c r="F25" s="376"/>
      <c r="G25" s="377"/>
      <c r="H25" s="377"/>
      <c r="I25" s="377"/>
      <c r="J25" s="377"/>
      <c r="K25" s="377"/>
      <c r="L25" s="377"/>
      <c r="M25" s="377"/>
      <c r="N25" s="377"/>
      <c r="O25" s="377"/>
      <c r="P25" s="377"/>
      <c r="Q25" s="377"/>
      <c r="R25" s="377"/>
      <c r="S25" s="377"/>
      <c r="T25" s="377"/>
      <c r="U25" s="377"/>
      <c r="V25" s="377"/>
      <c r="W25" s="377"/>
      <c r="X25" s="377"/>
      <c r="Y25" s="377"/>
      <c r="Z25" s="377"/>
      <c r="AA25" s="377"/>
      <c r="AB25" s="393"/>
    </row>
    <row r="26" spans="1:28" s="49" customFormat="1" ht="14"/>
    <row r="27" spans="1:28" s="6" customFormat="1" ht="14"/>
    <row r="28" spans="1:28" s="122" customFormat="1" ht="14">
      <c r="A28" s="6"/>
      <c r="B28" s="96" t="s">
        <v>29</v>
      </c>
      <c r="C28" s="97"/>
      <c r="D28" s="97"/>
      <c r="E28" s="97"/>
      <c r="F28" s="98"/>
      <c r="G28" s="99" t="str">
        <f>IF(AND(G10="",G12="",G14="",G16="",G18="",G20="",G22="",G24=""),"",SUM(G10,G12,G14,G16,G18,G20,G22,G24))</f>
        <v/>
      </c>
      <c r="H28" s="99" t="str">
        <f t="shared" ref="H28:Z28" si="3">IF(AND(H10="",H12="",H14="",H16="",H18="",H20="",H22="",H24=""),"",SUM(H10,H12,H14,H16,H18,H20,H22,H24))</f>
        <v/>
      </c>
      <c r="I28" s="99" t="str">
        <f t="shared" si="3"/>
        <v/>
      </c>
      <c r="J28" s="99" t="str">
        <f t="shared" si="3"/>
        <v/>
      </c>
      <c r="K28" s="99" t="str">
        <f t="shared" si="3"/>
        <v/>
      </c>
      <c r="L28" s="99" t="str">
        <f t="shared" si="3"/>
        <v/>
      </c>
      <c r="M28" s="99" t="str">
        <f t="shared" si="3"/>
        <v/>
      </c>
      <c r="N28" s="99" t="str">
        <f t="shared" si="3"/>
        <v/>
      </c>
      <c r="O28" s="99" t="str">
        <f t="shared" si="3"/>
        <v/>
      </c>
      <c r="P28" s="99" t="str">
        <f t="shared" si="3"/>
        <v/>
      </c>
      <c r="Q28" s="99" t="str">
        <f t="shared" si="3"/>
        <v/>
      </c>
      <c r="R28" s="99" t="str">
        <f t="shared" si="3"/>
        <v/>
      </c>
      <c r="S28" s="99" t="str">
        <f t="shared" si="3"/>
        <v/>
      </c>
      <c r="T28" s="99" t="str">
        <f t="shared" si="3"/>
        <v/>
      </c>
      <c r="U28" s="99" t="str">
        <f t="shared" si="3"/>
        <v/>
      </c>
      <c r="V28" s="99" t="str">
        <f t="shared" si="3"/>
        <v/>
      </c>
      <c r="W28" s="99" t="str">
        <f t="shared" si="3"/>
        <v/>
      </c>
      <c r="X28" s="99" t="str">
        <f t="shared" si="3"/>
        <v/>
      </c>
      <c r="Y28" s="99" t="str">
        <f t="shared" si="3"/>
        <v/>
      </c>
      <c r="Z28" s="99" t="str">
        <f t="shared" si="3"/>
        <v/>
      </c>
      <c r="AA28" s="99" t="str">
        <f>IF(COUNTBLANK(G28:Z28)=COLUMNS(G28:Z28),"",SUM(G28:Z28))</f>
        <v/>
      </c>
    </row>
    <row r="29" spans="1:28" s="6" customFormat="1" ht="14"/>
    <row r="30" spans="1:28" s="6" customFormat="1" ht="14"/>
    <row r="38" spans="7:26" ht="14.15" customHeight="1">
      <c r="G38" s="162"/>
      <c r="H38" s="162"/>
      <c r="I38" s="162"/>
      <c r="J38" s="162"/>
      <c r="K38" s="162"/>
      <c r="L38" s="162"/>
      <c r="M38" s="162"/>
      <c r="N38" s="162"/>
      <c r="O38" s="162"/>
      <c r="P38" s="162"/>
      <c r="Q38" s="162"/>
      <c r="R38" s="162"/>
      <c r="S38" s="162"/>
      <c r="T38" s="162"/>
      <c r="U38" s="162"/>
      <c r="V38" s="162"/>
      <c r="W38" s="162"/>
      <c r="X38" s="162"/>
      <c r="Y38" s="162"/>
      <c r="Z38" s="162"/>
    </row>
    <row r="39" spans="7:26" ht="14.15" customHeight="1">
      <c r="G39" s="162"/>
      <c r="H39" s="162"/>
      <c r="I39" s="162"/>
      <c r="J39" s="162"/>
      <c r="K39" s="162"/>
      <c r="L39" s="162"/>
      <c r="M39" s="162"/>
      <c r="N39" s="162"/>
      <c r="O39" s="162"/>
      <c r="P39" s="162"/>
      <c r="Q39" s="162"/>
      <c r="R39" s="162"/>
      <c r="S39" s="162"/>
      <c r="T39" s="162"/>
      <c r="U39" s="162"/>
      <c r="V39" s="162"/>
      <c r="W39" s="162"/>
      <c r="X39" s="162"/>
      <c r="Y39" s="162"/>
      <c r="Z39" s="162"/>
    </row>
    <row r="46" spans="7:26" ht="14" hidden="1"/>
    <row r="53" ht="14" hidden="1"/>
    <row r="54" ht="14" hidden="1"/>
    <row r="55" ht="14" hidden="1"/>
    <row r="56" ht="14" hidden="1"/>
    <row r="57" ht="14" hidden="1"/>
    <row r="58" ht="14" hidden="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sheetData>
  <mergeCells count="13">
    <mergeCell ref="C19:D20"/>
    <mergeCell ref="C21:D22"/>
    <mergeCell ref="C23:D24"/>
    <mergeCell ref="B3:AB3"/>
    <mergeCell ref="AB6:AB8"/>
    <mergeCell ref="B8:D8"/>
    <mergeCell ref="B9:B24"/>
    <mergeCell ref="C9:C12"/>
    <mergeCell ref="D9:D10"/>
    <mergeCell ref="D11:D12"/>
    <mergeCell ref="C13:D14"/>
    <mergeCell ref="C15:D16"/>
    <mergeCell ref="C17:D18"/>
  </mergeCells>
  <phoneticPr fontId="3"/>
  <conditionalFormatting sqref="AB9:AB24">
    <cfRule type="cellIs" dxfId="5" priority="1" operator="equal">
      <formula>"有"</formula>
    </cfRule>
  </conditionalFormatting>
  <printOptions horizontalCentered="1"/>
  <pageMargins left="0.98425196850393704" right="0.98425196850393704" top="0.98425196850393704" bottom="0.98425196850393704" header="0.51181102362204722" footer="0.51181102362204722"/>
  <pageSetup paperSize="8" scale="52"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tabColor theme="1"/>
  </sheetPr>
  <dimension ref="A1"/>
  <sheetViews>
    <sheetView zoomScaleNormal="100" workbookViewId="0"/>
  </sheetViews>
  <sheetFormatPr defaultRowHeight="13"/>
  <sheetData/>
  <phoneticPr fontId="3"/>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6A8838-55AF-4648-B6FA-95896B3708CC}">
  <sheetPr codeName="Sheet12">
    <pageSetUpPr fitToPage="1"/>
  </sheetPr>
  <dimension ref="A1:I45"/>
  <sheetViews>
    <sheetView showGridLines="0" view="pageBreakPreview" zoomScaleNormal="70" zoomScaleSheetLayoutView="100" workbookViewId="0">
      <selection sqref="A1:I1"/>
    </sheetView>
  </sheetViews>
  <sheetFormatPr defaultColWidth="9.08984375" defaultRowHeight="12.5"/>
  <cols>
    <col min="1" max="15" width="9.08984375" style="11"/>
    <col min="16" max="16" width="9.08984375" style="11" customWidth="1"/>
    <col min="17" max="16384" width="9.08984375" style="11"/>
  </cols>
  <sheetData>
    <row r="1" spans="1:9" ht="21.75" customHeight="1">
      <c r="A1" s="499" t="s">
        <v>57</v>
      </c>
      <c r="B1" s="403"/>
      <c r="C1" s="403"/>
      <c r="D1" s="403"/>
      <c r="E1" s="403"/>
      <c r="F1" s="403"/>
      <c r="G1" s="403"/>
      <c r="H1" s="403"/>
      <c r="I1" s="500"/>
    </row>
    <row r="2" spans="1:9">
      <c r="A2" s="70"/>
    </row>
    <row r="3" spans="1:9">
      <c r="A3" s="70"/>
    </row>
    <row r="4" spans="1:9">
      <c r="A4" s="70"/>
    </row>
    <row r="5" spans="1:9">
      <c r="A5" s="70"/>
    </row>
    <row r="6" spans="1:9">
      <c r="A6" s="70"/>
    </row>
    <row r="7" spans="1:9">
      <c r="A7" s="70"/>
    </row>
    <row r="8" spans="1:9">
      <c r="A8" s="9"/>
      <c r="I8" s="9" t="s">
        <v>56</v>
      </c>
    </row>
    <row r="9" spans="1:9">
      <c r="A9" s="10"/>
    </row>
    <row r="10" spans="1:9">
      <c r="A10" s="10"/>
    </row>
    <row r="11" spans="1:9" ht="14">
      <c r="A11" s="405" t="s">
        <v>211</v>
      </c>
      <c r="B11" s="405"/>
      <c r="C11" s="405"/>
      <c r="D11" s="405"/>
      <c r="E11" s="405"/>
      <c r="F11" s="405"/>
      <c r="G11" s="405"/>
      <c r="H11" s="405"/>
      <c r="I11" s="405"/>
    </row>
    <row r="12" spans="1:9" ht="14">
      <c r="A12" s="405" t="s">
        <v>60</v>
      </c>
      <c r="B12" s="405"/>
      <c r="C12" s="405"/>
      <c r="D12" s="405"/>
      <c r="E12" s="405"/>
      <c r="F12" s="405"/>
      <c r="G12" s="405"/>
      <c r="H12" s="405"/>
      <c r="I12" s="405"/>
    </row>
    <row r="15" spans="1:9">
      <c r="A15" s="406" t="s">
        <v>212</v>
      </c>
      <c r="B15" s="406"/>
      <c r="C15" s="406"/>
      <c r="D15" s="406"/>
      <c r="E15" s="406"/>
      <c r="F15" s="406"/>
      <c r="G15" s="406"/>
      <c r="H15" s="406"/>
      <c r="I15" s="406"/>
    </row>
    <row r="16" spans="1:9">
      <c r="A16" s="406"/>
      <c r="B16" s="406"/>
      <c r="C16" s="406"/>
      <c r="D16" s="406"/>
      <c r="E16" s="406"/>
      <c r="F16" s="406"/>
      <c r="G16" s="406"/>
      <c r="H16" s="406"/>
      <c r="I16" s="406"/>
    </row>
    <row r="17" spans="1:9">
      <c r="A17" s="406"/>
      <c r="B17" s="406"/>
      <c r="C17" s="406"/>
      <c r="D17" s="406"/>
      <c r="E17" s="406"/>
      <c r="F17" s="406"/>
      <c r="G17" s="406"/>
      <c r="H17" s="406"/>
      <c r="I17" s="406"/>
    </row>
    <row r="18" spans="1:9">
      <c r="A18" s="406"/>
      <c r="B18" s="406"/>
      <c r="C18" s="406"/>
      <c r="D18" s="406"/>
      <c r="E18" s="406"/>
      <c r="F18" s="406"/>
      <c r="G18" s="406"/>
      <c r="H18" s="406"/>
      <c r="I18" s="406"/>
    </row>
    <row r="19" spans="1:9">
      <c r="A19" s="406"/>
      <c r="B19" s="406"/>
      <c r="C19" s="406"/>
      <c r="D19" s="406"/>
      <c r="E19" s="406"/>
      <c r="F19" s="406"/>
      <c r="G19" s="406"/>
      <c r="H19" s="406"/>
      <c r="I19" s="406"/>
    </row>
    <row r="23" spans="1:9">
      <c r="B23" s="73" t="s">
        <v>78</v>
      </c>
      <c r="C23" s="73"/>
      <c r="D23" s="73"/>
      <c r="E23" s="73"/>
      <c r="F23" s="501">
        <f>IF('運営権対価 (例)'!E20="",0,'運営権対価 (例)'!E20*1000000)</f>
        <v>6000000.0000000047</v>
      </c>
      <c r="G23" s="501"/>
      <c r="H23" s="501"/>
    </row>
    <row r="24" spans="1:9" ht="13" thickBot="1"/>
    <row r="25" spans="1:9" ht="13" thickBot="1">
      <c r="B25" s="73" t="s">
        <v>84</v>
      </c>
      <c r="C25" s="73"/>
      <c r="D25" s="74"/>
      <c r="E25" s="73"/>
      <c r="F25" s="496">
        <f>IF('運営権対価 (例)'!E21="",0,'運営権対価 (例)'!E21*1000000)</f>
        <v>5500888.1548984125</v>
      </c>
      <c r="G25" s="497"/>
      <c r="H25" s="498"/>
    </row>
    <row r="29" spans="1:9">
      <c r="B29" s="73" t="s">
        <v>61</v>
      </c>
      <c r="C29" s="73"/>
      <c r="D29" s="73"/>
      <c r="E29" s="73"/>
      <c r="F29" s="501">
        <f>IF('利用料金削減額 (例)'!Y26="",0,'利用料金削減額 (例)'!Y26*1000000)</f>
        <v>167000000</v>
      </c>
      <c r="G29" s="501"/>
      <c r="H29" s="501"/>
    </row>
    <row r="30" spans="1:9" ht="13" thickBot="1"/>
    <row r="31" spans="1:9" ht="13" thickBot="1">
      <c r="B31" s="73" t="s">
        <v>76</v>
      </c>
      <c r="C31" s="73"/>
      <c r="D31" s="73"/>
      <c r="E31" s="73"/>
      <c r="F31" s="496">
        <f>IF('利用料金削減額 (例)'!D29="",0,'利用料金削減額 (例)'!D29*1000000)</f>
        <v>133765829.00272487</v>
      </c>
      <c r="G31" s="497"/>
      <c r="H31" s="498"/>
    </row>
    <row r="35" spans="1:8">
      <c r="B35" s="73" t="s">
        <v>234</v>
      </c>
      <c r="C35" s="73"/>
      <c r="D35" s="73"/>
      <c r="E35" s="73"/>
      <c r="F35" s="501">
        <f>IF(AND('各種計画支援費削減額 (例)'!Z34=0,'改築費削減額 (例)'!Z35=0),0,('各種計画支援費削減額 (例)'!Z34+'改築費削減額 (例)'!Z35)*1000000)</f>
        <v>1047029999.9999998</v>
      </c>
      <c r="G35" s="501"/>
      <c r="H35" s="501"/>
    </row>
    <row r="36" spans="1:8" ht="13" thickBot="1"/>
    <row r="37" spans="1:8" ht="13" thickBot="1">
      <c r="B37" s="73" t="s">
        <v>77</v>
      </c>
      <c r="C37" s="73"/>
      <c r="D37" s="73"/>
      <c r="E37" s="73"/>
      <c r="F37" s="496">
        <f>IF(AND('各種計画支援費削減額 (例)'!F39=0,'改築費削減額 (例)'!E40=0),0,('各種計画支援費削減額 (例)'!F39+'改築費削減額 (例)'!E40)*1000000)</f>
        <v>451426856.6105721</v>
      </c>
      <c r="G37" s="497"/>
      <c r="H37" s="498"/>
    </row>
    <row r="40" spans="1:8" ht="13" thickBot="1"/>
    <row r="41" spans="1:8" ht="13" thickBot="1">
      <c r="B41" s="73" t="s">
        <v>253</v>
      </c>
      <c r="C41" s="73"/>
      <c r="D41" s="73"/>
      <c r="E41" s="73"/>
      <c r="F41" s="496">
        <f>IF(AND(F25="",F31="",F37=""),0,(F25+F31+F37))</f>
        <v>590693573.76819539</v>
      </c>
      <c r="G41" s="497"/>
      <c r="H41" s="498"/>
    </row>
    <row r="45" spans="1:8">
      <c r="A45" s="11" t="s">
        <v>42</v>
      </c>
    </row>
  </sheetData>
  <mergeCells count="11">
    <mergeCell ref="F29:H29"/>
    <mergeCell ref="F31:H31"/>
    <mergeCell ref="F35:H35"/>
    <mergeCell ref="F37:H37"/>
    <mergeCell ref="F41:H41"/>
    <mergeCell ref="F25:H25"/>
    <mergeCell ref="A1:I1"/>
    <mergeCell ref="A11:I11"/>
    <mergeCell ref="A12:I12"/>
    <mergeCell ref="A15:I19"/>
    <mergeCell ref="F23:H23"/>
  </mergeCells>
  <phoneticPr fontId="3"/>
  <printOptions horizontalCentered="1"/>
  <pageMargins left="0.98425196850393704" right="0.98425196850393704" top="0.98425196850393704" bottom="0.98425196850393704" header="0.51181102362204722" footer="0.51181102362204722"/>
  <pageSetup paperSize="8"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4A7AA8-0732-4518-A761-364A3B1005D4}">
  <sheetPr codeName="Sheet13">
    <pageSetUpPr fitToPage="1"/>
  </sheetPr>
  <dimension ref="A1:Z86"/>
  <sheetViews>
    <sheetView showGridLines="0" view="pageBreakPreview" zoomScaleNormal="55" zoomScaleSheetLayoutView="100" workbookViewId="0"/>
  </sheetViews>
  <sheetFormatPr defaultColWidth="0" defaultRowHeight="14.15" customHeight="1"/>
  <cols>
    <col min="1" max="1" width="4.08984375" style="49" customWidth="1"/>
    <col min="2" max="2" width="4.08984375" style="1" customWidth="1"/>
    <col min="3" max="3" width="33.08984375" style="12" customWidth="1"/>
    <col min="4" max="4" width="10.453125" style="1" customWidth="1"/>
    <col min="5" max="25" width="12.6328125" style="1" customWidth="1"/>
    <col min="26" max="26" width="9" style="49" customWidth="1"/>
    <col min="27" max="16384" width="9" style="1" hidden="1"/>
  </cols>
  <sheetData>
    <row r="1" spans="1:25" ht="14">
      <c r="B1" s="49"/>
      <c r="C1" s="50"/>
      <c r="D1" s="49"/>
      <c r="E1" s="49"/>
      <c r="F1" s="49"/>
      <c r="G1" s="49"/>
      <c r="H1" s="49"/>
      <c r="I1" s="49"/>
      <c r="J1" s="49"/>
      <c r="K1" s="49"/>
      <c r="L1" s="49"/>
      <c r="M1" s="49"/>
      <c r="N1" s="49"/>
      <c r="O1" s="49"/>
      <c r="P1" s="49"/>
      <c r="Q1" s="49"/>
      <c r="R1" s="49"/>
      <c r="S1" s="49"/>
      <c r="T1" s="49"/>
      <c r="U1" s="49"/>
      <c r="V1" s="49"/>
      <c r="W1" s="49"/>
      <c r="X1" s="49"/>
      <c r="Y1" s="49"/>
    </row>
    <row r="2" spans="1:25" ht="14">
      <c r="B2" s="49"/>
      <c r="C2" s="50"/>
      <c r="D2" s="49"/>
      <c r="E2" s="49"/>
      <c r="F2" s="49"/>
      <c r="G2" s="49"/>
      <c r="H2" s="49"/>
      <c r="I2" s="49"/>
      <c r="J2" s="49"/>
      <c r="K2" s="49"/>
      <c r="L2" s="49"/>
      <c r="M2" s="49"/>
      <c r="N2" s="49"/>
      <c r="O2" s="49"/>
      <c r="P2" s="49"/>
      <c r="Q2" s="49"/>
      <c r="R2" s="49"/>
      <c r="S2" s="49"/>
      <c r="T2" s="49"/>
      <c r="U2" s="49"/>
      <c r="V2" s="49"/>
      <c r="W2" s="49"/>
      <c r="X2" s="49"/>
      <c r="Y2" s="49"/>
    </row>
    <row r="3" spans="1:25" ht="14">
      <c r="B3" s="49"/>
      <c r="C3" s="50"/>
      <c r="D3" s="49"/>
      <c r="E3" s="49"/>
      <c r="F3" s="49"/>
      <c r="G3" s="49"/>
      <c r="H3" s="49"/>
      <c r="I3" s="49"/>
      <c r="J3" s="49"/>
      <c r="K3" s="49"/>
      <c r="L3" s="49"/>
      <c r="M3" s="49"/>
      <c r="N3" s="49"/>
      <c r="O3" s="49"/>
      <c r="P3" s="49"/>
      <c r="Q3" s="49"/>
      <c r="R3" s="49"/>
      <c r="S3" s="49"/>
      <c r="T3" s="49"/>
      <c r="U3" s="49"/>
      <c r="V3" s="49"/>
      <c r="W3" s="49"/>
      <c r="X3" s="49"/>
      <c r="Y3" s="49"/>
    </row>
    <row r="4" spans="1:25" ht="14">
      <c r="B4" s="49"/>
      <c r="C4" s="50"/>
      <c r="D4" s="49"/>
      <c r="E4" s="49"/>
      <c r="F4" s="49"/>
      <c r="G4" s="49"/>
      <c r="H4" s="49"/>
      <c r="I4" s="49"/>
      <c r="J4" s="49"/>
      <c r="K4" s="49"/>
      <c r="L4" s="49"/>
      <c r="M4" s="49"/>
      <c r="N4" s="49"/>
      <c r="O4" s="49"/>
      <c r="P4" s="49"/>
      <c r="Q4" s="49"/>
      <c r="R4" s="49"/>
      <c r="S4" s="49"/>
      <c r="T4" s="49"/>
      <c r="U4" s="49"/>
      <c r="V4" s="49"/>
      <c r="W4" s="49"/>
      <c r="X4" s="49"/>
      <c r="Y4" s="49"/>
    </row>
    <row r="5" spans="1:25" ht="14">
      <c r="B5" s="49"/>
      <c r="C5" s="50"/>
      <c r="D5" s="49"/>
      <c r="E5" s="49"/>
      <c r="F5" s="49"/>
      <c r="G5" s="49"/>
      <c r="H5" s="49"/>
      <c r="I5" s="49"/>
      <c r="J5" s="49"/>
      <c r="K5" s="49"/>
      <c r="L5" s="49"/>
      <c r="M5" s="49"/>
      <c r="N5" s="49"/>
      <c r="O5" s="49"/>
      <c r="P5" s="49"/>
      <c r="Q5" s="49"/>
      <c r="R5" s="49"/>
      <c r="S5" s="49"/>
      <c r="T5" s="49"/>
      <c r="U5" s="49"/>
      <c r="V5" s="49"/>
      <c r="W5" s="49"/>
      <c r="X5" s="49"/>
      <c r="Y5" s="49"/>
    </row>
    <row r="6" spans="1:25" ht="14">
      <c r="B6" s="49"/>
      <c r="C6" s="50"/>
      <c r="D6" s="49"/>
      <c r="E6" s="49"/>
      <c r="F6" s="49"/>
      <c r="G6" s="49"/>
      <c r="H6" s="49"/>
      <c r="I6" s="49"/>
      <c r="J6" s="49"/>
      <c r="K6" s="49"/>
      <c r="L6" s="49"/>
      <c r="M6" s="49"/>
      <c r="N6" s="49"/>
      <c r="O6" s="49"/>
      <c r="P6" s="49"/>
      <c r="Q6" s="49"/>
      <c r="R6" s="49"/>
      <c r="S6" s="49"/>
      <c r="T6" s="49"/>
      <c r="U6" s="49"/>
      <c r="V6" s="49"/>
      <c r="W6" s="49"/>
      <c r="X6" s="49"/>
      <c r="Y6" s="49"/>
    </row>
    <row r="7" spans="1:25" ht="20">
      <c r="A7" s="153" t="s">
        <v>256</v>
      </c>
      <c r="B7" s="49"/>
      <c r="C7" s="50"/>
      <c r="D7" s="49"/>
      <c r="E7" s="49"/>
      <c r="F7" s="49"/>
      <c r="G7" s="49"/>
      <c r="H7" s="49"/>
      <c r="I7" s="49"/>
      <c r="J7" s="49"/>
      <c r="K7" s="49"/>
      <c r="L7" s="49"/>
      <c r="M7" s="49"/>
      <c r="N7" s="49"/>
      <c r="O7" s="49"/>
      <c r="P7" s="49"/>
      <c r="Q7" s="49"/>
      <c r="R7" s="49"/>
      <c r="S7" s="49"/>
      <c r="T7" s="49"/>
      <c r="U7" s="49"/>
      <c r="V7" s="49"/>
      <c r="W7" s="49"/>
      <c r="X7" s="49"/>
      <c r="Y7" s="49"/>
    </row>
    <row r="8" spans="1:25" ht="14">
      <c r="B8" s="49"/>
      <c r="C8" s="50"/>
      <c r="D8" s="49"/>
      <c r="E8" s="49"/>
      <c r="F8" s="49"/>
      <c r="G8" s="49"/>
      <c r="H8" s="49"/>
      <c r="I8" s="49"/>
      <c r="J8" s="49"/>
      <c r="K8" s="49"/>
      <c r="L8" s="49"/>
      <c r="M8" s="49"/>
      <c r="N8" s="49"/>
      <c r="O8" s="49"/>
      <c r="P8" s="49"/>
      <c r="Q8" s="49"/>
      <c r="R8" s="49"/>
      <c r="S8" s="49"/>
      <c r="T8" s="49"/>
      <c r="U8" s="49"/>
      <c r="V8" s="49"/>
      <c r="W8" s="49"/>
      <c r="X8" s="49"/>
      <c r="Y8" s="52" t="s">
        <v>28</v>
      </c>
    </row>
    <row r="9" spans="1:25" ht="14">
      <c r="B9" s="49"/>
      <c r="C9" s="50"/>
      <c r="D9" s="49"/>
      <c r="E9" s="41">
        <v>5</v>
      </c>
      <c r="F9" s="41">
        <v>6</v>
      </c>
      <c r="G9" s="41">
        <v>7</v>
      </c>
      <c r="H9" s="41">
        <v>8</v>
      </c>
      <c r="I9" s="41">
        <v>9</v>
      </c>
      <c r="J9" s="41">
        <v>10</v>
      </c>
      <c r="K9" s="41">
        <v>11</v>
      </c>
      <c r="L9" s="41">
        <v>12</v>
      </c>
      <c r="M9" s="41">
        <v>13</v>
      </c>
      <c r="N9" s="41">
        <v>14</v>
      </c>
      <c r="O9" s="41">
        <v>15</v>
      </c>
      <c r="P9" s="41">
        <v>16</v>
      </c>
      <c r="Q9" s="41">
        <v>17</v>
      </c>
      <c r="R9" s="41">
        <v>18</v>
      </c>
      <c r="S9" s="41">
        <v>19</v>
      </c>
      <c r="T9" s="41">
        <v>20</v>
      </c>
      <c r="U9" s="41">
        <v>21</v>
      </c>
      <c r="V9" s="41">
        <v>22</v>
      </c>
      <c r="W9" s="41">
        <v>23</v>
      </c>
      <c r="X9" s="41">
        <v>24</v>
      </c>
      <c r="Y9" s="4"/>
    </row>
    <row r="10" spans="1:25" ht="14">
      <c r="B10" s="49"/>
      <c r="C10" s="50"/>
      <c r="D10" s="49"/>
      <c r="E10" s="2">
        <v>1</v>
      </c>
      <c r="F10" s="2">
        <f>E10+1</f>
        <v>2</v>
      </c>
      <c r="G10" s="2">
        <f t="shared" ref="G10:X10" si="0">F10+1</f>
        <v>3</v>
      </c>
      <c r="H10" s="2">
        <f t="shared" si="0"/>
        <v>4</v>
      </c>
      <c r="I10" s="2">
        <f t="shared" si="0"/>
        <v>5</v>
      </c>
      <c r="J10" s="2">
        <f t="shared" si="0"/>
        <v>6</v>
      </c>
      <c r="K10" s="2">
        <f t="shared" si="0"/>
        <v>7</v>
      </c>
      <c r="L10" s="2">
        <f t="shared" si="0"/>
        <v>8</v>
      </c>
      <c r="M10" s="2">
        <f t="shared" si="0"/>
        <v>9</v>
      </c>
      <c r="N10" s="2">
        <f t="shared" si="0"/>
        <v>10</v>
      </c>
      <c r="O10" s="2">
        <f t="shared" si="0"/>
        <v>11</v>
      </c>
      <c r="P10" s="2">
        <f t="shared" si="0"/>
        <v>12</v>
      </c>
      <c r="Q10" s="2">
        <f t="shared" si="0"/>
        <v>13</v>
      </c>
      <c r="R10" s="2">
        <f t="shared" si="0"/>
        <v>14</v>
      </c>
      <c r="S10" s="2">
        <f t="shared" si="0"/>
        <v>15</v>
      </c>
      <c r="T10" s="2">
        <f t="shared" si="0"/>
        <v>16</v>
      </c>
      <c r="U10" s="2">
        <f t="shared" si="0"/>
        <v>17</v>
      </c>
      <c r="V10" s="2">
        <f t="shared" si="0"/>
        <v>18</v>
      </c>
      <c r="W10" s="2">
        <f t="shared" si="0"/>
        <v>19</v>
      </c>
      <c r="X10" s="2">
        <f t="shared" si="0"/>
        <v>20</v>
      </c>
      <c r="Y10" s="151" t="s">
        <v>9</v>
      </c>
    </row>
    <row r="11" spans="1:25" ht="14">
      <c r="B11" s="49"/>
      <c r="C11" s="50"/>
      <c r="D11" s="49"/>
      <c r="E11" s="3">
        <v>45382</v>
      </c>
      <c r="F11" s="3">
        <f>DATE(YEAR(E11)+1,MONTH(E11),DAY(E11))</f>
        <v>45747</v>
      </c>
      <c r="G11" s="3">
        <f t="shared" ref="G11:X11" si="1">DATE(YEAR(F11)+1,MONTH(F11),DAY(F11))</f>
        <v>46112</v>
      </c>
      <c r="H11" s="3">
        <f t="shared" si="1"/>
        <v>46477</v>
      </c>
      <c r="I11" s="3">
        <f t="shared" si="1"/>
        <v>46843</v>
      </c>
      <c r="J11" s="3">
        <f t="shared" si="1"/>
        <v>47208</v>
      </c>
      <c r="K11" s="3">
        <f t="shared" si="1"/>
        <v>47573</v>
      </c>
      <c r="L11" s="3">
        <f t="shared" si="1"/>
        <v>47938</v>
      </c>
      <c r="M11" s="3">
        <f t="shared" si="1"/>
        <v>48304</v>
      </c>
      <c r="N11" s="3">
        <f t="shared" si="1"/>
        <v>48669</v>
      </c>
      <c r="O11" s="3">
        <f t="shared" si="1"/>
        <v>49034</v>
      </c>
      <c r="P11" s="3">
        <f t="shared" si="1"/>
        <v>49399</v>
      </c>
      <c r="Q11" s="3">
        <f t="shared" si="1"/>
        <v>49765</v>
      </c>
      <c r="R11" s="3">
        <f t="shared" si="1"/>
        <v>50130</v>
      </c>
      <c r="S11" s="3">
        <f t="shared" si="1"/>
        <v>50495</v>
      </c>
      <c r="T11" s="3">
        <f t="shared" si="1"/>
        <v>50860</v>
      </c>
      <c r="U11" s="3">
        <f t="shared" si="1"/>
        <v>51226</v>
      </c>
      <c r="V11" s="3">
        <f t="shared" si="1"/>
        <v>51591</v>
      </c>
      <c r="W11" s="3">
        <f t="shared" si="1"/>
        <v>51956</v>
      </c>
      <c r="X11" s="3">
        <f t="shared" si="1"/>
        <v>52321</v>
      </c>
      <c r="Y11" s="5"/>
    </row>
    <row r="12" spans="1:25" ht="14">
      <c r="B12" s="18" t="s">
        <v>7</v>
      </c>
      <c r="C12" s="21"/>
      <c r="D12" s="19"/>
      <c r="E12" s="42">
        <f>SUM(E13:E17)</f>
        <v>189</v>
      </c>
      <c r="F12" s="42">
        <f t="shared" ref="F12:X12" si="2">SUM(F13:F17)</f>
        <v>189</v>
      </c>
      <c r="G12" s="42">
        <f t="shared" si="2"/>
        <v>189</v>
      </c>
      <c r="H12" s="42">
        <f t="shared" si="2"/>
        <v>189</v>
      </c>
      <c r="I12" s="42">
        <f t="shared" si="2"/>
        <v>189</v>
      </c>
      <c r="J12" s="42">
        <f t="shared" si="2"/>
        <v>189</v>
      </c>
      <c r="K12" s="42">
        <f t="shared" si="2"/>
        <v>189</v>
      </c>
      <c r="L12" s="42">
        <f t="shared" si="2"/>
        <v>189</v>
      </c>
      <c r="M12" s="42">
        <f t="shared" si="2"/>
        <v>189</v>
      </c>
      <c r="N12" s="42">
        <f t="shared" si="2"/>
        <v>189</v>
      </c>
      <c r="O12" s="42">
        <f t="shared" si="2"/>
        <v>189</v>
      </c>
      <c r="P12" s="42">
        <f t="shared" si="2"/>
        <v>189</v>
      </c>
      <c r="Q12" s="42">
        <f t="shared" si="2"/>
        <v>189</v>
      </c>
      <c r="R12" s="42">
        <f t="shared" si="2"/>
        <v>189</v>
      </c>
      <c r="S12" s="42">
        <f t="shared" si="2"/>
        <v>189</v>
      </c>
      <c r="T12" s="42">
        <f t="shared" si="2"/>
        <v>189</v>
      </c>
      <c r="U12" s="42">
        <f t="shared" si="2"/>
        <v>189</v>
      </c>
      <c r="V12" s="42">
        <f t="shared" si="2"/>
        <v>189</v>
      </c>
      <c r="W12" s="42">
        <f t="shared" si="2"/>
        <v>189</v>
      </c>
      <c r="X12" s="42">
        <f t="shared" si="2"/>
        <v>189</v>
      </c>
      <c r="Y12" s="42">
        <f>SUM(E12:X12)</f>
        <v>3780</v>
      </c>
    </row>
    <row r="13" spans="1:25" ht="14">
      <c r="B13" s="22"/>
      <c r="C13" s="23" t="s">
        <v>0</v>
      </c>
      <c r="D13" s="24"/>
      <c r="E13" s="33">
        <f>'利用料金削減額 (例)'!$E$23</f>
        <v>189</v>
      </c>
      <c r="F13" s="33">
        <f>'利用料金削減額 (例)'!$E$23</f>
        <v>189</v>
      </c>
      <c r="G13" s="33">
        <f>'利用料金削減額 (例)'!$E$23</f>
        <v>189</v>
      </c>
      <c r="H13" s="33">
        <f>'利用料金削減額 (例)'!$E$23</f>
        <v>189</v>
      </c>
      <c r="I13" s="33">
        <f>'利用料金削減額 (例)'!$E$23</f>
        <v>189</v>
      </c>
      <c r="J13" s="33">
        <f>'利用料金削減額 (例)'!$E$23</f>
        <v>189</v>
      </c>
      <c r="K13" s="33">
        <f>'利用料金削減額 (例)'!$E$23</f>
        <v>189</v>
      </c>
      <c r="L13" s="33">
        <f>'利用料金削減額 (例)'!$E$23</f>
        <v>189</v>
      </c>
      <c r="M13" s="33">
        <f>'利用料金削減額 (例)'!$E$23</f>
        <v>189</v>
      </c>
      <c r="N13" s="33">
        <f>'利用料金削減額 (例)'!$E$23</f>
        <v>189</v>
      </c>
      <c r="O13" s="33">
        <f>'利用料金削減額 (例)'!$E$23</f>
        <v>189</v>
      </c>
      <c r="P13" s="33">
        <f>'利用料金削減額 (例)'!$E$23</f>
        <v>189</v>
      </c>
      <c r="Q13" s="33">
        <f>'利用料金削減額 (例)'!$E$23</f>
        <v>189</v>
      </c>
      <c r="R13" s="33">
        <f>'利用料金削減額 (例)'!$E$23</f>
        <v>189</v>
      </c>
      <c r="S13" s="33">
        <f>'利用料金削減額 (例)'!$E$23</f>
        <v>189</v>
      </c>
      <c r="T13" s="33">
        <f>'利用料金削減額 (例)'!$E$23</f>
        <v>189</v>
      </c>
      <c r="U13" s="33">
        <f>'利用料金削減額 (例)'!$E$23</f>
        <v>189</v>
      </c>
      <c r="V13" s="33">
        <f>'利用料金削減額 (例)'!$E$23</f>
        <v>189</v>
      </c>
      <c r="W13" s="33">
        <f>'利用料金削減額 (例)'!$E$23</f>
        <v>189</v>
      </c>
      <c r="X13" s="33">
        <f>'利用料金削減額 (例)'!$E$23</f>
        <v>189</v>
      </c>
      <c r="Y13" s="45">
        <f t="shared" ref="Y13:Y39" si="3">SUM(E13:X13)</f>
        <v>3780</v>
      </c>
    </row>
    <row r="14" spans="1:25" ht="14">
      <c r="B14" s="22"/>
      <c r="C14" s="25" t="s">
        <v>1</v>
      </c>
      <c r="D14" s="20"/>
      <c r="E14" s="35"/>
      <c r="F14" s="35"/>
      <c r="G14" s="35"/>
      <c r="H14" s="35"/>
      <c r="I14" s="35"/>
      <c r="J14" s="35"/>
      <c r="K14" s="35"/>
      <c r="L14" s="35"/>
      <c r="M14" s="35"/>
      <c r="N14" s="35"/>
      <c r="O14" s="35"/>
      <c r="P14" s="35"/>
      <c r="Q14" s="35"/>
      <c r="R14" s="35"/>
      <c r="S14" s="35"/>
      <c r="T14" s="35"/>
      <c r="U14" s="35"/>
      <c r="V14" s="35"/>
      <c r="W14" s="35"/>
      <c r="X14" s="35"/>
      <c r="Y14" s="43">
        <f t="shared" si="3"/>
        <v>0</v>
      </c>
    </row>
    <row r="15" spans="1:25" ht="14">
      <c r="B15" s="22"/>
      <c r="C15" s="25" t="s">
        <v>2</v>
      </c>
      <c r="D15" s="20"/>
      <c r="E15" s="35"/>
      <c r="F15" s="35"/>
      <c r="G15" s="35"/>
      <c r="H15" s="35"/>
      <c r="I15" s="35"/>
      <c r="J15" s="35"/>
      <c r="K15" s="35"/>
      <c r="L15" s="35"/>
      <c r="M15" s="35"/>
      <c r="N15" s="35"/>
      <c r="O15" s="35"/>
      <c r="P15" s="35"/>
      <c r="Q15" s="35"/>
      <c r="R15" s="35"/>
      <c r="S15" s="35"/>
      <c r="T15" s="35"/>
      <c r="U15" s="35"/>
      <c r="V15" s="35"/>
      <c r="W15" s="35"/>
      <c r="X15" s="35"/>
      <c r="Y15" s="43">
        <f t="shared" si="3"/>
        <v>0</v>
      </c>
    </row>
    <row r="16" spans="1:25" ht="14">
      <c r="B16" s="22"/>
      <c r="C16" s="25"/>
      <c r="D16" s="20"/>
      <c r="E16" s="35"/>
      <c r="F16" s="35"/>
      <c r="G16" s="35"/>
      <c r="H16" s="35"/>
      <c r="I16" s="35"/>
      <c r="J16" s="35"/>
      <c r="K16" s="35"/>
      <c r="L16" s="35"/>
      <c r="M16" s="35"/>
      <c r="N16" s="35"/>
      <c r="O16" s="35"/>
      <c r="P16" s="35"/>
      <c r="Q16" s="35"/>
      <c r="R16" s="35"/>
      <c r="S16" s="35"/>
      <c r="T16" s="35"/>
      <c r="U16" s="35"/>
      <c r="V16" s="35"/>
      <c r="W16" s="35"/>
      <c r="X16" s="35"/>
      <c r="Y16" s="43">
        <f t="shared" si="3"/>
        <v>0</v>
      </c>
    </row>
    <row r="17" spans="2:25" ht="14">
      <c r="B17" s="22"/>
      <c r="C17" s="25"/>
      <c r="D17" s="20"/>
      <c r="E17" s="35"/>
      <c r="F17" s="35"/>
      <c r="G17" s="35"/>
      <c r="H17" s="35"/>
      <c r="I17" s="35"/>
      <c r="J17" s="35"/>
      <c r="K17" s="35"/>
      <c r="L17" s="35"/>
      <c r="M17" s="35"/>
      <c r="N17" s="35"/>
      <c r="O17" s="35"/>
      <c r="P17" s="35"/>
      <c r="Q17" s="35"/>
      <c r="R17" s="35"/>
      <c r="S17" s="35"/>
      <c r="T17" s="35"/>
      <c r="U17" s="35"/>
      <c r="V17" s="35"/>
      <c r="W17" s="35"/>
      <c r="X17" s="35"/>
      <c r="Y17" s="43">
        <f t="shared" si="3"/>
        <v>0</v>
      </c>
    </row>
    <row r="18" spans="2:25" ht="14">
      <c r="B18" s="18" t="s">
        <v>3</v>
      </c>
      <c r="C18" s="21"/>
      <c r="D18" s="19"/>
      <c r="E18" s="42">
        <f>SUM(E19:E25)</f>
        <v>153.30000000000001</v>
      </c>
      <c r="F18" s="42">
        <f>SUM(F19:F25)</f>
        <v>153.30000000000001</v>
      </c>
      <c r="G18" s="42">
        <f t="shared" ref="G18:X18" si="4">SUM(G19:G25)</f>
        <v>153.30000000000001</v>
      </c>
      <c r="H18" s="42">
        <f t="shared" si="4"/>
        <v>153.30000000000001</v>
      </c>
      <c r="I18" s="42">
        <f t="shared" si="4"/>
        <v>153.30000000000001</v>
      </c>
      <c r="J18" s="42">
        <f t="shared" si="4"/>
        <v>153.30000000000001</v>
      </c>
      <c r="K18" s="42">
        <f t="shared" si="4"/>
        <v>153.30000000000001</v>
      </c>
      <c r="L18" s="42">
        <f t="shared" si="4"/>
        <v>153.30000000000001</v>
      </c>
      <c r="M18" s="42">
        <f t="shared" si="4"/>
        <v>153.30000000000001</v>
      </c>
      <c r="N18" s="42">
        <f t="shared" si="4"/>
        <v>153.30000000000001</v>
      </c>
      <c r="O18" s="42">
        <f t="shared" si="4"/>
        <v>153.30000000000001</v>
      </c>
      <c r="P18" s="42">
        <f t="shared" si="4"/>
        <v>153.30000000000001</v>
      </c>
      <c r="Q18" s="42">
        <f t="shared" si="4"/>
        <v>153.30000000000001</v>
      </c>
      <c r="R18" s="42">
        <f t="shared" si="4"/>
        <v>153.30000000000001</v>
      </c>
      <c r="S18" s="42">
        <f t="shared" si="4"/>
        <v>153.30000000000001</v>
      </c>
      <c r="T18" s="42">
        <f t="shared" si="4"/>
        <v>153.30000000000001</v>
      </c>
      <c r="U18" s="42">
        <f t="shared" si="4"/>
        <v>153.30000000000001</v>
      </c>
      <c r="V18" s="42">
        <f t="shared" si="4"/>
        <v>153.30000000000001</v>
      </c>
      <c r="W18" s="42">
        <f t="shared" si="4"/>
        <v>153.30000000000001</v>
      </c>
      <c r="X18" s="42">
        <f t="shared" si="4"/>
        <v>153.30000000000001</v>
      </c>
      <c r="Y18" s="42">
        <f t="shared" si="3"/>
        <v>3066.0000000000009</v>
      </c>
    </row>
    <row r="19" spans="2:25" ht="14">
      <c r="B19" s="22"/>
      <c r="C19" s="23" t="s">
        <v>4</v>
      </c>
      <c r="D19" s="24"/>
      <c r="E19" s="34">
        <v>145</v>
      </c>
      <c r="F19" s="34">
        <v>145</v>
      </c>
      <c r="G19" s="34">
        <v>145</v>
      </c>
      <c r="H19" s="34">
        <v>145</v>
      </c>
      <c r="I19" s="34">
        <v>145</v>
      </c>
      <c r="J19" s="34">
        <v>145</v>
      </c>
      <c r="K19" s="34">
        <v>145</v>
      </c>
      <c r="L19" s="34">
        <v>145</v>
      </c>
      <c r="M19" s="34">
        <v>145</v>
      </c>
      <c r="N19" s="34">
        <v>145</v>
      </c>
      <c r="O19" s="34">
        <v>145</v>
      </c>
      <c r="P19" s="34">
        <v>145</v>
      </c>
      <c r="Q19" s="34">
        <v>145</v>
      </c>
      <c r="R19" s="34">
        <v>145</v>
      </c>
      <c r="S19" s="34">
        <v>145</v>
      </c>
      <c r="T19" s="34">
        <v>145</v>
      </c>
      <c r="U19" s="34">
        <v>145</v>
      </c>
      <c r="V19" s="34">
        <v>145</v>
      </c>
      <c r="W19" s="34">
        <v>145</v>
      </c>
      <c r="X19" s="34">
        <v>145</v>
      </c>
      <c r="Y19" s="45">
        <f t="shared" si="3"/>
        <v>2900</v>
      </c>
    </row>
    <row r="20" spans="2:25" ht="14">
      <c r="B20" s="22"/>
      <c r="C20" s="25" t="s">
        <v>5</v>
      </c>
      <c r="D20" s="20"/>
      <c r="E20" s="35">
        <v>5</v>
      </c>
      <c r="F20" s="35">
        <v>5</v>
      </c>
      <c r="G20" s="35">
        <v>5</v>
      </c>
      <c r="H20" s="35">
        <v>5</v>
      </c>
      <c r="I20" s="35">
        <v>5</v>
      </c>
      <c r="J20" s="35">
        <v>5</v>
      </c>
      <c r="K20" s="35">
        <v>5</v>
      </c>
      <c r="L20" s="35">
        <v>5</v>
      </c>
      <c r="M20" s="35">
        <v>5</v>
      </c>
      <c r="N20" s="35">
        <v>5</v>
      </c>
      <c r="O20" s="35">
        <v>5</v>
      </c>
      <c r="P20" s="35">
        <v>5</v>
      </c>
      <c r="Q20" s="35">
        <v>5</v>
      </c>
      <c r="R20" s="35">
        <v>5</v>
      </c>
      <c r="S20" s="35">
        <v>5</v>
      </c>
      <c r="T20" s="35">
        <v>5</v>
      </c>
      <c r="U20" s="35">
        <v>5</v>
      </c>
      <c r="V20" s="35">
        <v>5</v>
      </c>
      <c r="W20" s="35">
        <v>5</v>
      </c>
      <c r="X20" s="35">
        <v>5</v>
      </c>
      <c r="Y20" s="43">
        <f t="shared" si="3"/>
        <v>100</v>
      </c>
    </row>
    <row r="21" spans="2:25" ht="14">
      <c r="B21" s="22"/>
      <c r="C21" s="25" t="s">
        <v>48</v>
      </c>
      <c r="D21" s="20"/>
      <c r="E21" s="35">
        <v>3</v>
      </c>
      <c r="F21" s="35">
        <v>3</v>
      </c>
      <c r="G21" s="35">
        <v>3</v>
      </c>
      <c r="H21" s="35">
        <v>3</v>
      </c>
      <c r="I21" s="35">
        <v>3</v>
      </c>
      <c r="J21" s="35">
        <v>3</v>
      </c>
      <c r="K21" s="35">
        <v>3</v>
      </c>
      <c r="L21" s="35">
        <v>3</v>
      </c>
      <c r="M21" s="35">
        <v>3</v>
      </c>
      <c r="N21" s="35">
        <v>3</v>
      </c>
      <c r="O21" s="35">
        <v>3</v>
      </c>
      <c r="P21" s="35">
        <v>3</v>
      </c>
      <c r="Q21" s="35">
        <v>3</v>
      </c>
      <c r="R21" s="35">
        <v>3</v>
      </c>
      <c r="S21" s="35">
        <v>3</v>
      </c>
      <c r="T21" s="35">
        <v>3</v>
      </c>
      <c r="U21" s="35">
        <v>3</v>
      </c>
      <c r="V21" s="35">
        <v>3</v>
      </c>
      <c r="W21" s="35">
        <v>3</v>
      </c>
      <c r="X21" s="35">
        <v>3</v>
      </c>
      <c r="Y21" s="43">
        <f t="shared" si="3"/>
        <v>60</v>
      </c>
    </row>
    <row r="22" spans="2:25" ht="14">
      <c r="B22" s="22"/>
      <c r="C22" s="25" t="s">
        <v>53</v>
      </c>
      <c r="D22" s="20"/>
      <c r="E22" s="35"/>
      <c r="F22" s="35"/>
      <c r="G22" s="35"/>
      <c r="H22" s="35"/>
      <c r="I22" s="35"/>
      <c r="J22" s="35"/>
      <c r="K22" s="35"/>
      <c r="L22" s="35"/>
      <c r="M22" s="35"/>
      <c r="N22" s="35"/>
      <c r="O22" s="35"/>
      <c r="P22" s="35"/>
      <c r="Q22" s="35"/>
      <c r="R22" s="35"/>
      <c r="S22" s="35"/>
      <c r="T22" s="35"/>
      <c r="U22" s="35"/>
      <c r="V22" s="35"/>
      <c r="W22" s="35"/>
      <c r="X22" s="35"/>
      <c r="Y22" s="43">
        <f t="shared" si="3"/>
        <v>0</v>
      </c>
    </row>
    <row r="23" spans="2:25" ht="14">
      <c r="B23" s="22"/>
      <c r="C23" s="25" t="s">
        <v>30</v>
      </c>
      <c r="D23" s="20"/>
      <c r="E23" s="43">
        <f>'運営権対価 (例)'!E9</f>
        <v>0.30000000000000021</v>
      </c>
      <c r="F23" s="43">
        <f>'運営権対価 (例)'!F9</f>
        <v>0.30000000000000021</v>
      </c>
      <c r="G23" s="43">
        <f>'運営権対価 (例)'!G9</f>
        <v>0.30000000000000021</v>
      </c>
      <c r="H23" s="43">
        <f>'運営権対価 (例)'!H9</f>
        <v>0.30000000000000021</v>
      </c>
      <c r="I23" s="43">
        <f>'運営権対価 (例)'!I9</f>
        <v>0.30000000000000021</v>
      </c>
      <c r="J23" s="43">
        <f>'運営権対価 (例)'!J9</f>
        <v>0.30000000000000021</v>
      </c>
      <c r="K23" s="43">
        <f>'運営権対価 (例)'!K9</f>
        <v>0.30000000000000021</v>
      </c>
      <c r="L23" s="43">
        <f>'運営権対価 (例)'!L9</f>
        <v>0.30000000000000021</v>
      </c>
      <c r="M23" s="43">
        <f>'運営権対価 (例)'!M9</f>
        <v>0.30000000000000021</v>
      </c>
      <c r="N23" s="43">
        <f>'運営権対価 (例)'!N9</f>
        <v>0.30000000000000021</v>
      </c>
      <c r="O23" s="43">
        <f>'運営権対価 (例)'!O9</f>
        <v>0.30000000000000021</v>
      </c>
      <c r="P23" s="43">
        <f>'運営権対価 (例)'!P9</f>
        <v>0.30000000000000021</v>
      </c>
      <c r="Q23" s="43">
        <f>'運営権対価 (例)'!Q9</f>
        <v>0.30000000000000021</v>
      </c>
      <c r="R23" s="43">
        <f>'運営権対価 (例)'!R9</f>
        <v>0.30000000000000021</v>
      </c>
      <c r="S23" s="43">
        <f>'運営権対価 (例)'!S9</f>
        <v>0.30000000000000021</v>
      </c>
      <c r="T23" s="43">
        <f>'運営権対価 (例)'!T9</f>
        <v>0.30000000000000021</v>
      </c>
      <c r="U23" s="43">
        <f>'運営権対価 (例)'!U9</f>
        <v>0.30000000000000021</v>
      </c>
      <c r="V23" s="43">
        <f>'運営権対価 (例)'!V9</f>
        <v>0.30000000000000021</v>
      </c>
      <c r="W23" s="43">
        <f>'運営権対価 (例)'!W9</f>
        <v>0.30000000000000021</v>
      </c>
      <c r="X23" s="43">
        <f>'運営権対価 (例)'!X9</f>
        <v>0.30000000000000021</v>
      </c>
      <c r="Y23" s="43">
        <f t="shared" si="3"/>
        <v>6.0000000000000018</v>
      </c>
    </row>
    <row r="24" spans="2:25" ht="14">
      <c r="B24" s="22"/>
      <c r="C24" s="25"/>
      <c r="D24" s="20"/>
      <c r="E24" s="35"/>
      <c r="F24" s="35"/>
      <c r="G24" s="35"/>
      <c r="H24" s="35"/>
      <c r="I24" s="35"/>
      <c r="J24" s="35"/>
      <c r="K24" s="35"/>
      <c r="L24" s="35"/>
      <c r="M24" s="35"/>
      <c r="N24" s="35"/>
      <c r="O24" s="35"/>
      <c r="P24" s="35"/>
      <c r="Q24" s="35"/>
      <c r="R24" s="35"/>
      <c r="S24" s="35"/>
      <c r="T24" s="35"/>
      <c r="U24" s="35"/>
      <c r="V24" s="35"/>
      <c r="W24" s="35"/>
      <c r="X24" s="35"/>
      <c r="Y24" s="43">
        <f t="shared" si="3"/>
        <v>0</v>
      </c>
    </row>
    <row r="25" spans="2:25" ht="14">
      <c r="B25" s="22"/>
      <c r="C25" s="25"/>
      <c r="D25" s="20"/>
      <c r="E25" s="35"/>
      <c r="F25" s="35"/>
      <c r="G25" s="35"/>
      <c r="H25" s="35"/>
      <c r="I25" s="35"/>
      <c r="J25" s="35"/>
      <c r="K25" s="35"/>
      <c r="L25" s="35"/>
      <c r="M25" s="35"/>
      <c r="N25" s="35"/>
      <c r="O25" s="35"/>
      <c r="P25" s="35"/>
      <c r="Q25" s="35"/>
      <c r="R25" s="35"/>
      <c r="S25" s="35"/>
      <c r="T25" s="35"/>
      <c r="U25" s="35"/>
      <c r="V25" s="35"/>
      <c r="W25" s="35"/>
      <c r="X25" s="35"/>
      <c r="Y25" s="43">
        <f t="shared" si="3"/>
        <v>0</v>
      </c>
    </row>
    <row r="26" spans="2:25" ht="14">
      <c r="B26" s="8" t="s">
        <v>45</v>
      </c>
      <c r="C26" s="26"/>
      <c r="D26" s="17"/>
      <c r="E26" s="44">
        <f>SUM(E12,-E18)</f>
        <v>35.699999999999989</v>
      </c>
      <c r="F26" s="44">
        <f>SUM(F12,-F18)</f>
        <v>35.699999999999989</v>
      </c>
      <c r="G26" s="44">
        <f t="shared" ref="G26:X26" si="5">SUM(G12,-G18)</f>
        <v>35.699999999999989</v>
      </c>
      <c r="H26" s="44">
        <f t="shared" si="5"/>
        <v>35.699999999999989</v>
      </c>
      <c r="I26" s="44">
        <f t="shared" si="5"/>
        <v>35.699999999999989</v>
      </c>
      <c r="J26" s="44">
        <f t="shared" si="5"/>
        <v>35.699999999999989</v>
      </c>
      <c r="K26" s="44">
        <f t="shared" si="5"/>
        <v>35.699999999999989</v>
      </c>
      <c r="L26" s="44">
        <f t="shared" si="5"/>
        <v>35.699999999999989</v>
      </c>
      <c r="M26" s="44">
        <f t="shared" si="5"/>
        <v>35.699999999999989</v>
      </c>
      <c r="N26" s="44">
        <f t="shared" si="5"/>
        <v>35.699999999999989</v>
      </c>
      <c r="O26" s="44">
        <f t="shared" si="5"/>
        <v>35.699999999999989</v>
      </c>
      <c r="P26" s="44">
        <f t="shared" si="5"/>
        <v>35.699999999999989</v>
      </c>
      <c r="Q26" s="44">
        <f t="shared" si="5"/>
        <v>35.699999999999989</v>
      </c>
      <c r="R26" s="44">
        <f t="shared" si="5"/>
        <v>35.699999999999989</v>
      </c>
      <c r="S26" s="44">
        <f t="shared" si="5"/>
        <v>35.699999999999989</v>
      </c>
      <c r="T26" s="44">
        <f t="shared" si="5"/>
        <v>35.699999999999989</v>
      </c>
      <c r="U26" s="44">
        <f t="shared" si="5"/>
        <v>35.699999999999989</v>
      </c>
      <c r="V26" s="44">
        <f t="shared" si="5"/>
        <v>35.699999999999989</v>
      </c>
      <c r="W26" s="44">
        <f t="shared" si="5"/>
        <v>35.699999999999989</v>
      </c>
      <c r="X26" s="44">
        <f t="shared" si="5"/>
        <v>35.699999999999989</v>
      </c>
      <c r="Y26" s="44">
        <f t="shared" si="3"/>
        <v>714</v>
      </c>
    </row>
    <row r="27" spans="2:25" ht="14">
      <c r="B27" s="18" t="s">
        <v>6</v>
      </c>
      <c r="C27" s="21"/>
      <c r="D27" s="19"/>
      <c r="E27" s="42">
        <f>SUM(E28:E30)</f>
        <v>0</v>
      </c>
      <c r="F27" s="42">
        <f t="shared" ref="F27:X27" si="6">SUM(F28:F30)</f>
        <v>0</v>
      </c>
      <c r="G27" s="42">
        <f t="shared" si="6"/>
        <v>0</v>
      </c>
      <c r="H27" s="42">
        <f t="shared" si="6"/>
        <v>0</v>
      </c>
      <c r="I27" s="42">
        <f t="shared" si="6"/>
        <v>0</v>
      </c>
      <c r="J27" s="42">
        <f t="shared" si="6"/>
        <v>0</v>
      </c>
      <c r="K27" s="42">
        <f t="shared" si="6"/>
        <v>0</v>
      </c>
      <c r="L27" s="42">
        <f t="shared" si="6"/>
        <v>0</v>
      </c>
      <c r="M27" s="42">
        <f t="shared" si="6"/>
        <v>0</v>
      </c>
      <c r="N27" s="42">
        <f t="shared" si="6"/>
        <v>0</v>
      </c>
      <c r="O27" s="42">
        <f t="shared" si="6"/>
        <v>0</v>
      </c>
      <c r="P27" s="42">
        <f t="shared" si="6"/>
        <v>0</v>
      </c>
      <c r="Q27" s="42">
        <f t="shared" si="6"/>
        <v>0</v>
      </c>
      <c r="R27" s="42">
        <f t="shared" si="6"/>
        <v>0</v>
      </c>
      <c r="S27" s="42">
        <f t="shared" si="6"/>
        <v>0</v>
      </c>
      <c r="T27" s="42">
        <f t="shared" si="6"/>
        <v>0</v>
      </c>
      <c r="U27" s="42">
        <f t="shared" si="6"/>
        <v>0</v>
      </c>
      <c r="V27" s="42">
        <f t="shared" si="6"/>
        <v>0</v>
      </c>
      <c r="W27" s="42">
        <f t="shared" si="6"/>
        <v>0</v>
      </c>
      <c r="X27" s="42">
        <f t="shared" si="6"/>
        <v>0</v>
      </c>
      <c r="Y27" s="42">
        <f t="shared" si="3"/>
        <v>0</v>
      </c>
    </row>
    <row r="28" spans="2:25" ht="14">
      <c r="B28" s="22"/>
      <c r="C28" s="23"/>
      <c r="D28" s="24"/>
      <c r="E28" s="34"/>
      <c r="F28" s="34"/>
      <c r="G28" s="34"/>
      <c r="H28" s="34"/>
      <c r="I28" s="34"/>
      <c r="J28" s="34"/>
      <c r="K28" s="34"/>
      <c r="L28" s="34"/>
      <c r="M28" s="34"/>
      <c r="N28" s="34"/>
      <c r="O28" s="34"/>
      <c r="P28" s="34"/>
      <c r="Q28" s="34"/>
      <c r="R28" s="34"/>
      <c r="S28" s="34"/>
      <c r="T28" s="34"/>
      <c r="U28" s="34"/>
      <c r="V28" s="34"/>
      <c r="W28" s="34"/>
      <c r="X28" s="34"/>
      <c r="Y28" s="45">
        <f t="shared" si="3"/>
        <v>0</v>
      </c>
    </row>
    <row r="29" spans="2:25" ht="14">
      <c r="B29" s="22"/>
      <c r="C29" s="27"/>
      <c r="D29" s="28"/>
      <c r="E29" s="36"/>
      <c r="F29" s="36"/>
      <c r="G29" s="36"/>
      <c r="H29" s="36"/>
      <c r="I29" s="36"/>
      <c r="J29" s="36"/>
      <c r="K29" s="36"/>
      <c r="L29" s="36"/>
      <c r="M29" s="36"/>
      <c r="N29" s="36"/>
      <c r="O29" s="36"/>
      <c r="P29" s="36"/>
      <c r="Q29" s="36"/>
      <c r="R29" s="36"/>
      <c r="S29" s="36"/>
      <c r="T29" s="36"/>
      <c r="U29" s="36"/>
      <c r="V29" s="36"/>
      <c r="W29" s="36"/>
      <c r="X29" s="36"/>
      <c r="Y29" s="46">
        <f>SUM(E29:X29)</f>
        <v>0</v>
      </c>
    </row>
    <row r="30" spans="2:25" ht="14">
      <c r="B30" s="22"/>
      <c r="C30" s="25"/>
      <c r="D30" s="20"/>
      <c r="E30" s="35"/>
      <c r="F30" s="35"/>
      <c r="G30" s="35"/>
      <c r="H30" s="35"/>
      <c r="I30" s="35"/>
      <c r="J30" s="35"/>
      <c r="K30" s="35"/>
      <c r="L30" s="35"/>
      <c r="M30" s="35"/>
      <c r="N30" s="35"/>
      <c r="O30" s="35"/>
      <c r="P30" s="35"/>
      <c r="Q30" s="35"/>
      <c r="R30" s="35"/>
      <c r="S30" s="35"/>
      <c r="T30" s="35"/>
      <c r="U30" s="35"/>
      <c r="V30" s="35"/>
      <c r="W30" s="35"/>
      <c r="X30" s="35"/>
      <c r="Y30" s="43">
        <f t="shared" si="3"/>
        <v>0</v>
      </c>
    </row>
    <row r="31" spans="2:25" ht="14">
      <c r="B31" s="18" t="s">
        <v>8</v>
      </c>
      <c r="C31" s="21"/>
      <c r="D31" s="19"/>
      <c r="E31" s="42">
        <f>SUM(E32:E34)</f>
        <v>0</v>
      </c>
      <c r="F31" s="42">
        <f t="shared" ref="F31:X31" si="7">SUM(F32:F34)</f>
        <v>0</v>
      </c>
      <c r="G31" s="42">
        <f t="shared" si="7"/>
        <v>0</v>
      </c>
      <c r="H31" s="42">
        <f t="shared" si="7"/>
        <v>0</v>
      </c>
      <c r="I31" s="42">
        <f t="shared" si="7"/>
        <v>0</v>
      </c>
      <c r="J31" s="42">
        <f t="shared" si="7"/>
        <v>0</v>
      </c>
      <c r="K31" s="42">
        <f t="shared" si="7"/>
        <v>0</v>
      </c>
      <c r="L31" s="42">
        <f t="shared" si="7"/>
        <v>0</v>
      </c>
      <c r="M31" s="42">
        <f t="shared" si="7"/>
        <v>0</v>
      </c>
      <c r="N31" s="42">
        <f t="shared" si="7"/>
        <v>0</v>
      </c>
      <c r="O31" s="42">
        <f t="shared" si="7"/>
        <v>0</v>
      </c>
      <c r="P31" s="42">
        <f t="shared" si="7"/>
        <v>0</v>
      </c>
      <c r="Q31" s="42">
        <f t="shared" si="7"/>
        <v>0</v>
      </c>
      <c r="R31" s="42">
        <f t="shared" si="7"/>
        <v>0</v>
      </c>
      <c r="S31" s="42">
        <f t="shared" si="7"/>
        <v>0</v>
      </c>
      <c r="T31" s="42">
        <f t="shared" si="7"/>
        <v>0</v>
      </c>
      <c r="U31" s="42">
        <f t="shared" si="7"/>
        <v>0</v>
      </c>
      <c r="V31" s="42">
        <f t="shared" si="7"/>
        <v>0</v>
      </c>
      <c r="W31" s="42">
        <f t="shared" si="7"/>
        <v>0</v>
      </c>
      <c r="X31" s="42">
        <f t="shared" si="7"/>
        <v>0</v>
      </c>
      <c r="Y31" s="42">
        <f t="shared" si="3"/>
        <v>0</v>
      </c>
    </row>
    <row r="32" spans="2:25" ht="14">
      <c r="B32" s="22"/>
      <c r="C32" s="23" t="s">
        <v>47</v>
      </c>
      <c r="D32" s="24"/>
      <c r="E32" s="45">
        <f>E62*1%</f>
        <v>0</v>
      </c>
      <c r="F32" s="45">
        <f t="shared" ref="F32:X32" si="8">F62*1%</f>
        <v>0</v>
      </c>
      <c r="G32" s="45">
        <f t="shared" si="8"/>
        <v>0</v>
      </c>
      <c r="H32" s="45">
        <f t="shared" si="8"/>
        <v>0</v>
      </c>
      <c r="I32" s="45">
        <f t="shared" si="8"/>
        <v>0</v>
      </c>
      <c r="J32" s="45">
        <f t="shared" si="8"/>
        <v>0</v>
      </c>
      <c r="K32" s="45">
        <f t="shared" si="8"/>
        <v>0</v>
      </c>
      <c r="L32" s="45">
        <f t="shared" si="8"/>
        <v>0</v>
      </c>
      <c r="M32" s="45">
        <f t="shared" si="8"/>
        <v>0</v>
      </c>
      <c r="N32" s="45">
        <f t="shared" si="8"/>
        <v>0</v>
      </c>
      <c r="O32" s="45">
        <f t="shared" si="8"/>
        <v>0</v>
      </c>
      <c r="P32" s="45">
        <f t="shared" si="8"/>
        <v>0</v>
      </c>
      <c r="Q32" s="45">
        <f t="shared" si="8"/>
        <v>0</v>
      </c>
      <c r="R32" s="45">
        <f t="shared" si="8"/>
        <v>0</v>
      </c>
      <c r="S32" s="45">
        <f t="shared" si="8"/>
        <v>0</v>
      </c>
      <c r="T32" s="45">
        <f t="shared" si="8"/>
        <v>0</v>
      </c>
      <c r="U32" s="45">
        <f t="shared" si="8"/>
        <v>0</v>
      </c>
      <c r="V32" s="45">
        <f t="shared" si="8"/>
        <v>0</v>
      </c>
      <c r="W32" s="45">
        <f t="shared" si="8"/>
        <v>0</v>
      </c>
      <c r="X32" s="45">
        <f t="shared" si="8"/>
        <v>0</v>
      </c>
      <c r="Y32" s="45">
        <f t="shared" si="3"/>
        <v>0</v>
      </c>
    </row>
    <row r="33" spans="1:25" ht="14">
      <c r="B33" s="22"/>
      <c r="C33" s="27"/>
      <c r="D33" s="28"/>
      <c r="E33" s="36"/>
      <c r="F33" s="36"/>
      <c r="G33" s="36"/>
      <c r="H33" s="36"/>
      <c r="I33" s="36"/>
      <c r="J33" s="36"/>
      <c r="K33" s="36"/>
      <c r="L33" s="36"/>
      <c r="M33" s="36"/>
      <c r="N33" s="36"/>
      <c r="O33" s="36"/>
      <c r="P33" s="36"/>
      <c r="Q33" s="36"/>
      <c r="R33" s="36"/>
      <c r="S33" s="36"/>
      <c r="T33" s="36"/>
      <c r="U33" s="36"/>
      <c r="V33" s="36"/>
      <c r="W33" s="36"/>
      <c r="X33" s="36"/>
      <c r="Y33" s="46">
        <f>SUM(E33:X33)</f>
        <v>0</v>
      </c>
    </row>
    <row r="34" spans="1:25" ht="14">
      <c r="B34" s="22"/>
      <c r="C34" s="25"/>
      <c r="D34" s="20"/>
      <c r="E34" s="35"/>
      <c r="F34" s="35"/>
      <c r="G34" s="35"/>
      <c r="H34" s="35"/>
      <c r="I34" s="35"/>
      <c r="J34" s="35"/>
      <c r="K34" s="35"/>
      <c r="L34" s="35"/>
      <c r="M34" s="35"/>
      <c r="N34" s="35"/>
      <c r="O34" s="35"/>
      <c r="P34" s="35"/>
      <c r="Q34" s="35"/>
      <c r="R34" s="35"/>
      <c r="S34" s="35"/>
      <c r="T34" s="35"/>
      <c r="U34" s="35"/>
      <c r="V34" s="35"/>
      <c r="W34" s="35"/>
      <c r="X34" s="35"/>
      <c r="Y34" s="43">
        <f t="shared" si="3"/>
        <v>0</v>
      </c>
    </row>
    <row r="35" spans="1:25" ht="14">
      <c r="B35" s="8" t="s">
        <v>46</v>
      </c>
      <c r="C35" s="26"/>
      <c r="D35" s="17"/>
      <c r="E35" s="44">
        <f>SUM(E26:E27,-E31)</f>
        <v>35.699999999999989</v>
      </c>
      <c r="F35" s="44">
        <f t="shared" ref="F35:X35" si="9">SUM(F26:F27,-F31)</f>
        <v>35.699999999999989</v>
      </c>
      <c r="G35" s="44">
        <f t="shared" si="9"/>
        <v>35.699999999999989</v>
      </c>
      <c r="H35" s="44">
        <f t="shared" si="9"/>
        <v>35.699999999999989</v>
      </c>
      <c r="I35" s="44">
        <f t="shared" si="9"/>
        <v>35.699999999999989</v>
      </c>
      <c r="J35" s="44">
        <f t="shared" si="9"/>
        <v>35.699999999999989</v>
      </c>
      <c r="K35" s="44">
        <f t="shared" si="9"/>
        <v>35.699999999999989</v>
      </c>
      <c r="L35" s="44">
        <f t="shared" si="9"/>
        <v>35.699999999999989</v>
      </c>
      <c r="M35" s="44">
        <f t="shared" si="9"/>
        <v>35.699999999999989</v>
      </c>
      <c r="N35" s="44">
        <f t="shared" si="9"/>
        <v>35.699999999999989</v>
      </c>
      <c r="O35" s="44">
        <f t="shared" si="9"/>
        <v>35.699999999999989</v>
      </c>
      <c r="P35" s="44">
        <f t="shared" si="9"/>
        <v>35.699999999999989</v>
      </c>
      <c r="Q35" s="44">
        <f t="shared" si="9"/>
        <v>35.699999999999989</v>
      </c>
      <c r="R35" s="44">
        <f t="shared" si="9"/>
        <v>35.699999999999989</v>
      </c>
      <c r="S35" s="44">
        <f t="shared" si="9"/>
        <v>35.699999999999989</v>
      </c>
      <c r="T35" s="44">
        <f t="shared" si="9"/>
        <v>35.699999999999989</v>
      </c>
      <c r="U35" s="44">
        <f t="shared" si="9"/>
        <v>35.699999999999989</v>
      </c>
      <c r="V35" s="44">
        <f t="shared" si="9"/>
        <v>35.699999999999989</v>
      </c>
      <c r="W35" s="44">
        <f t="shared" si="9"/>
        <v>35.699999999999989</v>
      </c>
      <c r="X35" s="44">
        <f t="shared" si="9"/>
        <v>35.699999999999989</v>
      </c>
      <c r="Y35" s="44">
        <f t="shared" si="3"/>
        <v>714</v>
      </c>
    </row>
    <row r="36" spans="1:25" ht="14">
      <c r="B36" s="8" t="s">
        <v>44</v>
      </c>
      <c r="C36" s="26"/>
      <c r="D36" s="17"/>
      <c r="E36" s="44">
        <f>E35</f>
        <v>35.699999999999989</v>
      </c>
      <c r="F36" s="44">
        <f t="shared" ref="F36:X36" si="10">F35</f>
        <v>35.699999999999989</v>
      </c>
      <c r="G36" s="44">
        <f t="shared" si="10"/>
        <v>35.699999999999989</v>
      </c>
      <c r="H36" s="44">
        <f t="shared" si="10"/>
        <v>35.699999999999989</v>
      </c>
      <c r="I36" s="44">
        <f t="shared" si="10"/>
        <v>35.699999999999989</v>
      </c>
      <c r="J36" s="44">
        <f t="shared" si="10"/>
        <v>35.699999999999989</v>
      </c>
      <c r="K36" s="44">
        <f t="shared" si="10"/>
        <v>35.699999999999989</v>
      </c>
      <c r="L36" s="44">
        <f t="shared" si="10"/>
        <v>35.699999999999989</v>
      </c>
      <c r="M36" s="44">
        <f t="shared" si="10"/>
        <v>35.699999999999989</v>
      </c>
      <c r="N36" s="44">
        <f t="shared" si="10"/>
        <v>35.699999999999989</v>
      </c>
      <c r="O36" s="44">
        <f t="shared" si="10"/>
        <v>35.699999999999989</v>
      </c>
      <c r="P36" s="44">
        <f t="shared" si="10"/>
        <v>35.699999999999989</v>
      </c>
      <c r="Q36" s="44">
        <f t="shared" si="10"/>
        <v>35.699999999999989</v>
      </c>
      <c r="R36" s="44">
        <f t="shared" si="10"/>
        <v>35.699999999999989</v>
      </c>
      <c r="S36" s="44">
        <f t="shared" si="10"/>
        <v>35.699999999999989</v>
      </c>
      <c r="T36" s="44">
        <f t="shared" si="10"/>
        <v>35.699999999999989</v>
      </c>
      <c r="U36" s="44">
        <f t="shared" si="10"/>
        <v>35.699999999999989</v>
      </c>
      <c r="V36" s="44">
        <f t="shared" si="10"/>
        <v>35.699999999999989</v>
      </c>
      <c r="W36" s="44">
        <f t="shared" si="10"/>
        <v>35.699999999999989</v>
      </c>
      <c r="X36" s="44">
        <f t="shared" si="10"/>
        <v>35.699999999999989</v>
      </c>
      <c r="Y36" s="44">
        <f t="shared" si="3"/>
        <v>714</v>
      </c>
    </row>
    <row r="37" spans="1:25" ht="14">
      <c r="B37" s="8" t="s">
        <v>10</v>
      </c>
      <c r="C37" s="26"/>
      <c r="D37" s="39">
        <v>0.3483</v>
      </c>
      <c r="E37" s="44">
        <f>MAX(E36*$D$37,0)</f>
        <v>12.434309999999996</v>
      </c>
      <c r="F37" s="44">
        <f t="shared" ref="F37:X37" si="11">MAX(F36*$D$37,0)</f>
        <v>12.434309999999996</v>
      </c>
      <c r="G37" s="44">
        <f t="shared" si="11"/>
        <v>12.434309999999996</v>
      </c>
      <c r="H37" s="44">
        <f t="shared" si="11"/>
        <v>12.434309999999996</v>
      </c>
      <c r="I37" s="44">
        <f t="shared" si="11"/>
        <v>12.434309999999996</v>
      </c>
      <c r="J37" s="44">
        <f t="shared" si="11"/>
        <v>12.434309999999996</v>
      </c>
      <c r="K37" s="44">
        <f t="shared" si="11"/>
        <v>12.434309999999996</v>
      </c>
      <c r="L37" s="44">
        <f t="shared" si="11"/>
        <v>12.434309999999996</v>
      </c>
      <c r="M37" s="44">
        <f t="shared" si="11"/>
        <v>12.434309999999996</v>
      </c>
      <c r="N37" s="44">
        <f t="shared" si="11"/>
        <v>12.434309999999996</v>
      </c>
      <c r="O37" s="44">
        <f t="shared" si="11"/>
        <v>12.434309999999996</v>
      </c>
      <c r="P37" s="44">
        <f t="shared" si="11"/>
        <v>12.434309999999996</v>
      </c>
      <c r="Q37" s="44">
        <f t="shared" si="11"/>
        <v>12.434309999999996</v>
      </c>
      <c r="R37" s="44">
        <f t="shared" si="11"/>
        <v>12.434309999999996</v>
      </c>
      <c r="S37" s="44">
        <f t="shared" si="11"/>
        <v>12.434309999999996</v>
      </c>
      <c r="T37" s="44">
        <f t="shared" si="11"/>
        <v>12.434309999999996</v>
      </c>
      <c r="U37" s="44">
        <f t="shared" si="11"/>
        <v>12.434309999999996</v>
      </c>
      <c r="V37" s="44">
        <f t="shared" si="11"/>
        <v>12.434309999999996</v>
      </c>
      <c r="W37" s="44">
        <f t="shared" si="11"/>
        <v>12.434309999999996</v>
      </c>
      <c r="X37" s="44">
        <f t="shared" si="11"/>
        <v>12.434309999999996</v>
      </c>
      <c r="Y37" s="44">
        <f t="shared" si="3"/>
        <v>248.68619999999981</v>
      </c>
    </row>
    <row r="38" spans="1:25" ht="14">
      <c r="B38" s="8" t="s">
        <v>11</v>
      </c>
      <c r="C38" s="26"/>
      <c r="D38" s="17"/>
      <c r="E38" s="37"/>
      <c r="F38" s="37"/>
      <c r="G38" s="37"/>
      <c r="H38" s="37"/>
      <c r="I38" s="37"/>
      <c r="J38" s="37"/>
      <c r="K38" s="37"/>
      <c r="L38" s="37"/>
      <c r="M38" s="37"/>
      <c r="N38" s="37"/>
      <c r="O38" s="37"/>
      <c r="P38" s="37"/>
      <c r="Q38" s="37"/>
      <c r="R38" s="37"/>
      <c r="S38" s="37"/>
      <c r="T38" s="37"/>
      <c r="U38" s="37"/>
      <c r="V38" s="37"/>
      <c r="W38" s="37"/>
      <c r="X38" s="37"/>
      <c r="Y38" s="44">
        <f t="shared" si="3"/>
        <v>0</v>
      </c>
    </row>
    <row r="39" spans="1:25" ht="14">
      <c r="B39" s="8" t="s">
        <v>43</v>
      </c>
      <c r="C39" s="26"/>
      <c r="D39" s="17"/>
      <c r="E39" s="44">
        <f>SUM(E36,-E37,-E38)</f>
        <v>23.265689999999992</v>
      </c>
      <c r="F39" s="44">
        <f>SUM(F36,-F37,-F38)</f>
        <v>23.265689999999992</v>
      </c>
      <c r="G39" s="44">
        <f t="shared" ref="G39:X39" si="12">SUM(G36,-G37,-G38)</f>
        <v>23.265689999999992</v>
      </c>
      <c r="H39" s="44">
        <f t="shared" si="12"/>
        <v>23.265689999999992</v>
      </c>
      <c r="I39" s="44">
        <f t="shared" si="12"/>
        <v>23.265689999999992</v>
      </c>
      <c r="J39" s="44">
        <f t="shared" si="12"/>
        <v>23.265689999999992</v>
      </c>
      <c r="K39" s="44">
        <f t="shared" si="12"/>
        <v>23.265689999999992</v>
      </c>
      <c r="L39" s="44">
        <f t="shared" si="12"/>
        <v>23.265689999999992</v>
      </c>
      <c r="M39" s="44">
        <f t="shared" si="12"/>
        <v>23.265689999999992</v>
      </c>
      <c r="N39" s="44">
        <f t="shared" si="12"/>
        <v>23.265689999999992</v>
      </c>
      <c r="O39" s="44">
        <f t="shared" si="12"/>
        <v>23.265689999999992</v>
      </c>
      <c r="P39" s="44">
        <f t="shared" si="12"/>
        <v>23.265689999999992</v>
      </c>
      <c r="Q39" s="44">
        <f t="shared" si="12"/>
        <v>23.265689999999992</v>
      </c>
      <c r="R39" s="44">
        <f t="shared" si="12"/>
        <v>23.265689999999992</v>
      </c>
      <c r="S39" s="44">
        <f t="shared" si="12"/>
        <v>23.265689999999992</v>
      </c>
      <c r="T39" s="44">
        <f t="shared" si="12"/>
        <v>23.265689999999992</v>
      </c>
      <c r="U39" s="44">
        <f t="shared" si="12"/>
        <v>23.265689999999992</v>
      </c>
      <c r="V39" s="44">
        <f t="shared" si="12"/>
        <v>23.265689999999992</v>
      </c>
      <c r="W39" s="44">
        <f t="shared" si="12"/>
        <v>23.265689999999992</v>
      </c>
      <c r="X39" s="44">
        <f t="shared" si="12"/>
        <v>23.265689999999992</v>
      </c>
      <c r="Y39" s="44">
        <f t="shared" si="3"/>
        <v>465.31380000000001</v>
      </c>
    </row>
    <row r="40" spans="1:25" ht="14">
      <c r="B40" s="49"/>
      <c r="C40" s="50"/>
      <c r="D40" s="49"/>
      <c r="E40" s="49"/>
      <c r="F40" s="49"/>
      <c r="G40" s="49"/>
      <c r="H40" s="49"/>
      <c r="I40" s="49"/>
      <c r="J40" s="49"/>
      <c r="K40" s="49"/>
      <c r="L40" s="49"/>
      <c r="M40" s="49"/>
      <c r="N40" s="49"/>
      <c r="O40" s="49"/>
      <c r="P40" s="49"/>
      <c r="Q40" s="49"/>
      <c r="R40" s="49"/>
      <c r="S40" s="49"/>
      <c r="T40" s="49"/>
      <c r="U40" s="49"/>
      <c r="V40" s="49"/>
      <c r="W40" s="49"/>
      <c r="X40" s="49"/>
      <c r="Y40" s="49"/>
    </row>
    <row r="41" spans="1:25" ht="14">
      <c r="A41" s="152" t="s">
        <v>255</v>
      </c>
      <c r="B41" s="49"/>
      <c r="C41" s="50"/>
      <c r="D41" s="49"/>
      <c r="E41" s="49"/>
      <c r="F41" s="49"/>
      <c r="G41" s="49"/>
      <c r="H41" s="49"/>
      <c r="I41" s="49"/>
      <c r="J41" s="49"/>
      <c r="K41" s="49"/>
      <c r="L41" s="49"/>
      <c r="M41" s="49"/>
      <c r="N41" s="49"/>
      <c r="O41" s="49"/>
      <c r="P41" s="49"/>
      <c r="Q41" s="49"/>
      <c r="R41" s="49"/>
      <c r="S41" s="49"/>
      <c r="T41" s="49"/>
      <c r="U41" s="49"/>
      <c r="V41" s="49"/>
      <c r="W41" s="49"/>
      <c r="X41" s="49"/>
    </row>
    <row r="42" spans="1:25" ht="14">
      <c r="A42" s="152"/>
      <c r="B42" s="49"/>
      <c r="C42" s="50"/>
      <c r="D42" s="49"/>
      <c r="E42" s="49"/>
      <c r="F42" s="49"/>
      <c r="G42" s="49"/>
      <c r="H42" s="49"/>
      <c r="I42" s="49"/>
      <c r="J42" s="49"/>
      <c r="K42" s="49"/>
      <c r="L42" s="49"/>
      <c r="M42" s="49"/>
      <c r="N42" s="49"/>
      <c r="O42" s="49"/>
      <c r="P42" s="49"/>
      <c r="Q42" s="49"/>
      <c r="R42" s="49"/>
      <c r="S42" s="49"/>
      <c r="T42" s="49"/>
      <c r="U42" s="49"/>
      <c r="V42" s="49"/>
      <c r="W42" s="49"/>
      <c r="X42" s="49"/>
      <c r="Y42" s="52" t="s">
        <v>28</v>
      </c>
    </row>
    <row r="43" spans="1:25" ht="14">
      <c r="B43" s="49"/>
      <c r="C43" s="50"/>
      <c r="D43" s="49"/>
      <c r="E43" s="41">
        <v>5</v>
      </c>
      <c r="F43" s="41">
        <v>6</v>
      </c>
      <c r="G43" s="41">
        <v>7</v>
      </c>
      <c r="H43" s="41">
        <v>8</v>
      </c>
      <c r="I43" s="41">
        <v>9</v>
      </c>
      <c r="J43" s="41">
        <v>10</v>
      </c>
      <c r="K43" s="41">
        <v>11</v>
      </c>
      <c r="L43" s="41">
        <v>12</v>
      </c>
      <c r="M43" s="41">
        <v>13</v>
      </c>
      <c r="N43" s="41">
        <v>14</v>
      </c>
      <c r="O43" s="41">
        <v>15</v>
      </c>
      <c r="P43" s="41">
        <v>16</v>
      </c>
      <c r="Q43" s="41">
        <v>17</v>
      </c>
      <c r="R43" s="41">
        <v>18</v>
      </c>
      <c r="S43" s="41">
        <v>19</v>
      </c>
      <c r="T43" s="41">
        <v>20</v>
      </c>
      <c r="U43" s="41">
        <v>21</v>
      </c>
      <c r="V43" s="41">
        <v>22</v>
      </c>
      <c r="W43" s="41">
        <v>23</v>
      </c>
      <c r="X43" s="41">
        <v>24</v>
      </c>
      <c r="Y43" s="4"/>
    </row>
    <row r="44" spans="1:25" ht="14">
      <c r="B44" s="49"/>
      <c r="C44" s="50"/>
      <c r="D44" s="49"/>
      <c r="E44" s="2">
        <v>1</v>
      </c>
      <c r="F44" s="2">
        <f>E44+1</f>
        <v>2</v>
      </c>
      <c r="G44" s="2">
        <f t="shared" ref="G44:X44" si="13">F44+1</f>
        <v>3</v>
      </c>
      <c r="H44" s="2">
        <f t="shared" si="13"/>
        <v>4</v>
      </c>
      <c r="I44" s="2">
        <f t="shared" si="13"/>
        <v>5</v>
      </c>
      <c r="J44" s="2">
        <f t="shared" si="13"/>
        <v>6</v>
      </c>
      <c r="K44" s="2">
        <f t="shared" si="13"/>
        <v>7</v>
      </c>
      <c r="L44" s="2">
        <f t="shared" si="13"/>
        <v>8</v>
      </c>
      <c r="M44" s="2">
        <f t="shared" si="13"/>
        <v>9</v>
      </c>
      <c r="N44" s="2">
        <f t="shared" si="13"/>
        <v>10</v>
      </c>
      <c r="O44" s="2">
        <f t="shared" si="13"/>
        <v>11</v>
      </c>
      <c r="P44" s="2">
        <f t="shared" si="13"/>
        <v>12</v>
      </c>
      <c r="Q44" s="2">
        <f t="shared" si="13"/>
        <v>13</v>
      </c>
      <c r="R44" s="2">
        <f t="shared" si="13"/>
        <v>14</v>
      </c>
      <c r="S44" s="2">
        <f t="shared" si="13"/>
        <v>15</v>
      </c>
      <c r="T44" s="2">
        <f t="shared" si="13"/>
        <v>16</v>
      </c>
      <c r="U44" s="2">
        <f t="shared" si="13"/>
        <v>17</v>
      </c>
      <c r="V44" s="2">
        <f t="shared" si="13"/>
        <v>18</v>
      </c>
      <c r="W44" s="2">
        <f t="shared" si="13"/>
        <v>19</v>
      </c>
      <c r="X44" s="2">
        <f t="shared" si="13"/>
        <v>20</v>
      </c>
      <c r="Y44" s="151" t="s">
        <v>9</v>
      </c>
    </row>
    <row r="45" spans="1:25" ht="14">
      <c r="B45" s="49"/>
      <c r="C45" s="50"/>
      <c r="D45" s="49"/>
      <c r="E45" s="3">
        <v>45382</v>
      </c>
      <c r="F45" s="3">
        <f>DATE(YEAR(E45)+1,MONTH(E45),DAY(E45))</f>
        <v>45747</v>
      </c>
      <c r="G45" s="3">
        <f t="shared" ref="G45:X45" si="14">DATE(YEAR(F45)+1,MONTH(F45),DAY(F45))</f>
        <v>46112</v>
      </c>
      <c r="H45" s="3">
        <f t="shared" si="14"/>
        <v>46477</v>
      </c>
      <c r="I45" s="3">
        <f t="shared" si="14"/>
        <v>46843</v>
      </c>
      <c r="J45" s="3">
        <f t="shared" si="14"/>
        <v>47208</v>
      </c>
      <c r="K45" s="3">
        <f t="shared" si="14"/>
        <v>47573</v>
      </c>
      <c r="L45" s="3">
        <f t="shared" si="14"/>
        <v>47938</v>
      </c>
      <c r="M45" s="3">
        <f t="shared" si="14"/>
        <v>48304</v>
      </c>
      <c r="N45" s="3">
        <f t="shared" si="14"/>
        <v>48669</v>
      </c>
      <c r="O45" s="3">
        <f t="shared" si="14"/>
        <v>49034</v>
      </c>
      <c r="P45" s="3">
        <f t="shared" si="14"/>
        <v>49399</v>
      </c>
      <c r="Q45" s="3">
        <f t="shared" si="14"/>
        <v>49765</v>
      </c>
      <c r="R45" s="3">
        <f t="shared" si="14"/>
        <v>50130</v>
      </c>
      <c r="S45" s="3">
        <f t="shared" si="14"/>
        <v>50495</v>
      </c>
      <c r="T45" s="3">
        <f t="shared" si="14"/>
        <v>50860</v>
      </c>
      <c r="U45" s="3">
        <f t="shared" si="14"/>
        <v>51226</v>
      </c>
      <c r="V45" s="3">
        <f t="shared" si="14"/>
        <v>51591</v>
      </c>
      <c r="W45" s="3">
        <f t="shared" si="14"/>
        <v>51956</v>
      </c>
      <c r="X45" s="3">
        <f t="shared" si="14"/>
        <v>52321</v>
      </c>
      <c r="Y45" s="5"/>
    </row>
    <row r="46" spans="1:25" ht="14">
      <c r="B46" s="18" t="s">
        <v>12</v>
      </c>
      <c r="C46" s="21"/>
      <c r="D46" s="19"/>
      <c r="E46" s="42">
        <f>SUM(E47:E53)</f>
        <v>23.565689999999989</v>
      </c>
      <c r="F46" s="42">
        <f t="shared" ref="F46:X46" si="15">SUM(F47:F53)</f>
        <v>23.565689999999989</v>
      </c>
      <c r="G46" s="42">
        <f t="shared" si="15"/>
        <v>23.565689999999989</v>
      </c>
      <c r="H46" s="42">
        <f t="shared" si="15"/>
        <v>23.565689999999989</v>
      </c>
      <c r="I46" s="42">
        <f t="shared" si="15"/>
        <v>23.565689999999989</v>
      </c>
      <c r="J46" s="42">
        <f t="shared" si="15"/>
        <v>23.565689999999989</v>
      </c>
      <c r="K46" s="42">
        <f t="shared" si="15"/>
        <v>23.565689999999989</v>
      </c>
      <c r="L46" s="42">
        <f t="shared" si="15"/>
        <v>23.565689999999989</v>
      </c>
      <c r="M46" s="42">
        <f t="shared" si="15"/>
        <v>23.565689999999989</v>
      </c>
      <c r="N46" s="42">
        <f t="shared" si="15"/>
        <v>23.565689999999989</v>
      </c>
      <c r="O46" s="42">
        <f t="shared" si="15"/>
        <v>23.565689999999989</v>
      </c>
      <c r="P46" s="42">
        <f t="shared" si="15"/>
        <v>23.565689999999989</v>
      </c>
      <c r="Q46" s="42">
        <f t="shared" si="15"/>
        <v>23.565689999999989</v>
      </c>
      <c r="R46" s="42">
        <f t="shared" si="15"/>
        <v>23.565689999999989</v>
      </c>
      <c r="S46" s="42">
        <f t="shared" si="15"/>
        <v>23.565689999999989</v>
      </c>
      <c r="T46" s="42">
        <f t="shared" si="15"/>
        <v>23.565689999999989</v>
      </c>
      <c r="U46" s="42">
        <f t="shared" si="15"/>
        <v>23.565689999999989</v>
      </c>
      <c r="V46" s="42">
        <f t="shared" si="15"/>
        <v>23.565689999999989</v>
      </c>
      <c r="W46" s="42">
        <f t="shared" si="15"/>
        <v>23.565689999999989</v>
      </c>
      <c r="X46" s="42">
        <f t="shared" si="15"/>
        <v>23.565689999999989</v>
      </c>
      <c r="Y46" s="42">
        <f>SUM(E46:X46)</f>
        <v>471.31380000000001</v>
      </c>
    </row>
    <row r="47" spans="1:25" ht="14">
      <c r="B47" s="22"/>
      <c r="C47" s="23" t="s">
        <v>49</v>
      </c>
      <c r="D47" s="29"/>
      <c r="E47" s="45">
        <f>E35</f>
        <v>35.699999999999989</v>
      </c>
      <c r="F47" s="45">
        <f t="shared" ref="F47:X47" si="16">F35</f>
        <v>35.699999999999989</v>
      </c>
      <c r="G47" s="45">
        <f t="shared" si="16"/>
        <v>35.699999999999989</v>
      </c>
      <c r="H47" s="45">
        <f t="shared" si="16"/>
        <v>35.699999999999989</v>
      </c>
      <c r="I47" s="45">
        <f t="shared" si="16"/>
        <v>35.699999999999989</v>
      </c>
      <c r="J47" s="45">
        <f t="shared" si="16"/>
        <v>35.699999999999989</v>
      </c>
      <c r="K47" s="45">
        <f t="shared" si="16"/>
        <v>35.699999999999989</v>
      </c>
      <c r="L47" s="45">
        <f t="shared" si="16"/>
        <v>35.699999999999989</v>
      </c>
      <c r="M47" s="45">
        <f t="shared" si="16"/>
        <v>35.699999999999989</v>
      </c>
      <c r="N47" s="45">
        <f t="shared" si="16"/>
        <v>35.699999999999989</v>
      </c>
      <c r="O47" s="45">
        <f t="shared" si="16"/>
        <v>35.699999999999989</v>
      </c>
      <c r="P47" s="45">
        <f t="shared" si="16"/>
        <v>35.699999999999989</v>
      </c>
      <c r="Q47" s="45">
        <f t="shared" si="16"/>
        <v>35.699999999999989</v>
      </c>
      <c r="R47" s="45">
        <f t="shared" si="16"/>
        <v>35.699999999999989</v>
      </c>
      <c r="S47" s="45">
        <f t="shared" si="16"/>
        <v>35.699999999999989</v>
      </c>
      <c r="T47" s="45">
        <f t="shared" si="16"/>
        <v>35.699999999999989</v>
      </c>
      <c r="U47" s="45">
        <f t="shared" si="16"/>
        <v>35.699999999999989</v>
      </c>
      <c r="V47" s="45">
        <f t="shared" si="16"/>
        <v>35.699999999999989</v>
      </c>
      <c r="W47" s="45">
        <f t="shared" si="16"/>
        <v>35.699999999999989</v>
      </c>
      <c r="X47" s="45">
        <f t="shared" si="16"/>
        <v>35.699999999999989</v>
      </c>
      <c r="Y47" s="45">
        <f t="shared" ref="Y47:Y64" si="17">SUM(E47:X47)</f>
        <v>714</v>
      </c>
    </row>
    <row r="48" spans="1:25" ht="14">
      <c r="B48" s="22"/>
      <c r="C48" s="25" t="s">
        <v>54</v>
      </c>
      <c r="D48" s="20"/>
      <c r="E48" s="43">
        <f>E22</f>
        <v>0</v>
      </c>
      <c r="F48" s="43">
        <f t="shared" ref="E48:X49" si="18">F22</f>
        <v>0</v>
      </c>
      <c r="G48" s="43">
        <f t="shared" si="18"/>
        <v>0</v>
      </c>
      <c r="H48" s="43">
        <f t="shared" si="18"/>
        <v>0</v>
      </c>
      <c r="I48" s="43">
        <f t="shared" si="18"/>
        <v>0</v>
      </c>
      <c r="J48" s="43">
        <f t="shared" si="18"/>
        <v>0</v>
      </c>
      <c r="K48" s="43">
        <f t="shared" si="18"/>
        <v>0</v>
      </c>
      <c r="L48" s="43">
        <f t="shared" si="18"/>
        <v>0</v>
      </c>
      <c r="M48" s="43">
        <f t="shared" si="18"/>
        <v>0</v>
      </c>
      <c r="N48" s="43">
        <f t="shared" si="18"/>
        <v>0</v>
      </c>
      <c r="O48" s="43">
        <f t="shared" si="18"/>
        <v>0</v>
      </c>
      <c r="P48" s="43">
        <f t="shared" si="18"/>
        <v>0</v>
      </c>
      <c r="Q48" s="43">
        <f t="shared" si="18"/>
        <v>0</v>
      </c>
      <c r="R48" s="43">
        <f t="shared" si="18"/>
        <v>0</v>
      </c>
      <c r="S48" s="43">
        <f t="shared" si="18"/>
        <v>0</v>
      </c>
      <c r="T48" s="43">
        <f t="shared" si="18"/>
        <v>0</v>
      </c>
      <c r="U48" s="43">
        <f t="shared" si="18"/>
        <v>0</v>
      </c>
      <c r="V48" s="43">
        <f t="shared" si="18"/>
        <v>0</v>
      </c>
      <c r="W48" s="43">
        <f t="shared" si="18"/>
        <v>0</v>
      </c>
      <c r="X48" s="43">
        <f t="shared" si="18"/>
        <v>0</v>
      </c>
      <c r="Y48" s="43">
        <f t="shared" si="17"/>
        <v>0</v>
      </c>
    </row>
    <row r="49" spans="2:25" ht="14">
      <c r="B49" s="22"/>
      <c r="C49" s="25" t="s">
        <v>30</v>
      </c>
      <c r="D49" s="20"/>
      <c r="E49" s="43">
        <f t="shared" si="18"/>
        <v>0.30000000000000021</v>
      </c>
      <c r="F49" s="43">
        <f t="shared" si="18"/>
        <v>0.30000000000000021</v>
      </c>
      <c r="G49" s="43">
        <f t="shared" si="18"/>
        <v>0.30000000000000021</v>
      </c>
      <c r="H49" s="43">
        <f t="shared" si="18"/>
        <v>0.30000000000000021</v>
      </c>
      <c r="I49" s="43">
        <f t="shared" si="18"/>
        <v>0.30000000000000021</v>
      </c>
      <c r="J49" s="43">
        <f t="shared" si="18"/>
        <v>0.30000000000000021</v>
      </c>
      <c r="K49" s="43">
        <f t="shared" si="18"/>
        <v>0.30000000000000021</v>
      </c>
      <c r="L49" s="43">
        <f t="shared" si="18"/>
        <v>0.30000000000000021</v>
      </c>
      <c r="M49" s="43">
        <f t="shared" si="18"/>
        <v>0.30000000000000021</v>
      </c>
      <c r="N49" s="43">
        <f t="shared" si="18"/>
        <v>0.30000000000000021</v>
      </c>
      <c r="O49" s="43">
        <f t="shared" si="18"/>
        <v>0.30000000000000021</v>
      </c>
      <c r="P49" s="43">
        <f t="shared" si="18"/>
        <v>0.30000000000000021</v>
      </c>
      <c r="Q49" s="43">
        <f t="shared" si="18"/>
        <v>0.30000000000000021</v>
      </c>
      <c r="R49" s="43">
        <f t="shared" si="18"/>
        <v>0.30000000000000021</v>
      </c>
      <c r="S49" s="43">
        <f t="shared" si="18"/>
        <v>0.30000000000000021</v>
      </c>
      <c r="T49" s="43">
        <f t="shared" si="18"/>
        <v>0.30000000000000021</v>
      </c>
      <c r="U49" s="43">
        <f t="shared" si="18"/>
        <v>0.30000000000000021</v>
      </c>
      <c r="V49" s="43">
        <f t="shared" si="18"/>
        <v>0.30000000000000021</v>
      </c>
      <c r="W49" s="43">
        <f t="shared" si="18"/>
        <v>0.30000000000000021</v>
      </c>
      <c r="X49" s="43">
        <f t="shared" si="18"/>
        <v>0.30000000000000021</v>
      </c>
      <c r="Y49" s="43">
        <f t="shared" si="17"/>
        <v>6.0000000000000018</v>
      </c>
    </row>
    <row r="50" spans="2:25" ht="14">
      <c r="B50" s="22"/>
      <c r="C50" s="25" t="s">
        <v>13</v>
      </c>
      <c r="D50" s="20"/>
      <c r="E50" s="43">
        <f t="shared" ref="E50:X50" si="19">-E37</f>
        <v>-12.434309999999996</v>
      </c>
      <c r="F50" s="43">
        <f t="shared" si="19"/>
        <v>-12.434309999999996</v>
      </c>
      <c r="G50" s="43">
        <f t="shared" si="19"/>
        <v>-12.434309999999996</v>
      </c>
      <c r="H50" s="43">
        <f t="shared" si="19"/>
        <v>-12.434309999999996</v>
      </c>
      <c r="I50" s="43">
        <f t="shared" si="19"/>
        <v>-12.434309999999996</v>
      </c>
      <c r="J50" s="43">
        <f t="shared" si="19"/>
        <v>-12.434309999999996</v>
      </c>
      <c r="K50" s="43">
        <f t="shared" si="19"/>
        <v>-12.434309999999996</v>
      </c>
      <c r="L50" s="43">
        <f t="shared" si="19"/>
        <v>-12.434309999999996</v>
      </c>
      <c r="M50" s="43">
        <f t="shared" si="19"/>
        <v>-12.434309999999996</v>
      </c>
      <c r="N50" s="43">
        <f t="shared" si="19"/>
        <v>-12.434309999999996</v>
      </c>
      <c r="O50" s="43">
        <f t="shared" si="19"/>
        <v>-12.434309999999996</v>
      </c>
      <c r="P50" s="43">
        <f t="shared" si="19"/>
        <v>-12.434309999999996</v>
      </c>
      <c r="Q50" s="43">
        <f t="shared" si="19"/>
        <v>-12.434309999999996</v>
      </c>
      <c r="R50" s="43">
        <f t="shared" si="19"/>
        <v>-12.434309999999996</v>
      </c>
      <c r="S50" s="43">
        <f t="shared" si="19"/>
        <v>-12.434309999999996</v>
      </c>
      <c r="T50" s="43">
        <f t="shared" si="19"/>
        <v>-12.434309999999996</v>
      </c>
      <c r="U50" s="43">
        <f t="shared" si="19"/>
        <v>-12.434309999999996</v>
      </c>
      <c r="V50" s="43">
        <f t="shared" si="19"/>
        <v>-12.434309999999996</v>
      </c>
      <c r="W50" s="43">
        <f t="shared" si="19"/>
        <v>-12.434309999999996</v>
      </c>
      <c r="X50" s="43">
        <f t="shared" si="19"/>
        <v>-12.434309999999996</v>
      </c>
      <c r="Y50" s="43">
        <f t="shared" si="17"/>
        <v>-248.68619999999981</v>
      </c>
    </row>
    <row r="51" spans="2:25" ht="14">
      <c r="B51" s="22"/>
      <c r="C51" s="25" t="s">
        <v>33</v>
      </c>
      <c r="D51" s="20"/>
      <c r="E51" s="35"/>
      <c r="F51" s="35"/>
      <c r="G51" s="35"/>
      <c r="H51" s="35"/>
      <c r="I51" s="35"/>
      <c r="J51" s="35"/>
      <c r="K51" s="35"/>
      <c r="L51" s="35"/>
      <c r="M51" s="35"/>
      <c r="N51" s="35"/>
      <c r="O51" s="35"/>
      <c r="P51" s="35"/>
      <c r="Q51" s="35"/>
      <c r="R51" s="35"/>
      <c r="S51" s="35"/>
      <c r="T51" s="35"/>
      <c r="U51" s="35"/>
      <c r="V51" s="35"/>
      <c r="W51" s="35"/>
      <c r="X51" s="35"/>
      <c r="Y51" s="43">
        <f t="shared" si="17"/>
        <v>0</v>
      </c>
    </row>
    <row r="52" spans="2:25" ht="14">
      <c r="B52" s="22"/>
      <c r="C52" s="25"/>
      <c r="D52" s="20"/>
      <c r="E52" s="35"/>
      <c r="F52" s="35"/>
      <c r="G52" s="35"/>
      <c r="H52" s="35"/>
      <c r="I52" s="35"/>
      <c r="J52" s="35"/>
      <c r="K52" s="35"/>
      <c r="L52" s="35"/>
      <c r="M52" s="35"/>
      <c r="N52" s="35"/>
      <c r="O52" s="35"/>
      <c r="P52" s="35"/>
      <c r="Q52" s="35"/>
      <c r="R52" s="35"/>
      <c r="S52" s="35"/>
      <c r="T52" s="35"/>
      <c r="U52" s="35"/>
      <c r="V52" s="35"/>
      <c r="W52" s="35"/>
      <c r="X52" s="35"/>
      <c r="Y52" s="43">
        <f t="shared" si="17"/>
        <v>0</v>
      </c>
    </row>
    <row r="53" spans="2:25" ht="14">
      <c r="B53" s="22"/>
      <c r="C53" s="25" t="s">
        <v>52</v>
      </c>
      <c r="D53" s="20"/>
      <c r="E53" s="35"/>
      <c r="F53" s="35"/>
      <c r="G53" s="35"/>
      <c r="H53" s="35"/>
      <c r="I53" s="35"/>
      <c r="J53" s="35"/>
      <c r="K53" s="35"/>
      <c r="L53" s="35"/>
      <c r="M53" s="35"/>
      <c r="N53" s="35"/>
      <c r="O53" s="35"/>
      <c r="P53" s="35"/>
      <c r="Q53" s="35"/>
      <c r="R53" s="35"/>
      <c r="S53" s="35"/>
      <c r="T53" s="35"/>
      <c r="U53" s="35"/>
      <c r="V53" s="35"/>
      <c r="W53" s="35"/>
      <c r="X53" s="35"/>
      <c r="Y53" s="43">
        <f t="shared" si="17"/>
        <v>0</v>
      </c>
    </row>
    <row r="54" spans="2:25" ht="14">
      <c r="B54" s="18" t="s">
        <v>14</v>
      </c>
      <c r="C54" s="21"/>
      <c r="D54" s="19"/>
      <c r="E54" s="42">
        <f>SUM(E55:E60)</f>
        <v>-3.15</v>
      </c>
      <c r="F54" s="42">
        <f t="shared" ref="F54:X54" si="20">SUM(F55:F60)</f>
        <v>-0.15</v>
      </c>
      <c r="G54" s="42">
        <f t="shared" si="20"/>
        <v>-0.15</v>
      </c>
      <c r="H54" s="42">
        <f t="shared" si="20"/>
        <v>-0.15</v>
      </c>
      <c r="I54" s="42">
        <f t="shared" si="20"/>
        <v>-0.15</v>
      </c>
      <c r="J54" s="42">
        <f t="shared" si="20"/>
        <v>-0.15</v>
      </c>
      <c r="K54" s="42">
        <f t="shared" si="20"/>
        <v>-0.15</v>
      </c>
      <c r="L54" s="42">
        <f t="shared" si="20"/>
        <v>-0.15</v>
      </c>
      <c r="M54" s="42">
        <f t="shared" si="20"/>
        <v>-0.15</v>
      </c>
      <c r="N54" s="42">
        <f t="shared" si="20"/>
        <v>-0.15</v>
      </c>
      <c r="O54" s="42">
        <f t="shared" si="20"/>
        <v>-0.15</v>
      </c>
      <c r="P54" s="42">
        <f t="shared" si="20"/>
        <v>-0.15</v>
      </c>
      <c r="Q54" s="42">
        <f t="shared" si="20"/>
        <v>-0.15</v>
      </c>
      <c r="R54" s="42">
        <f t="shared" si="20"/>
        <v>-0.15</v>
      </c>
      <c r="S54" s="42">
        <f t="shared" si="20"/>
        <v>-0.15</v>
      </c>
      <c r="T54" s="42">
        <f t="shared" si="20"/>
        <v>-0.15</v>
      </c>
      <c r="U54" s="42">
        <f t="shared" si="20"/>
        <v>-0.15</v>
      </c>
      <c r="V54" s="42">
        <f t="shared" si="20"/>
        <v>-0.15</v>
      </c>
      <c r="W54" s="42">
        <f t="shared" si="20"/>
        <v>-0.15</v>
      </c>
      <c r="X54" s="42">
        <f t="shared" si="20"/>
        <v>-0.15</v>
      </c>
      <c r="Y54" s="42">
        <f t="shared" si="17"/>
        <v>-6.0000000000000044</v>
      </c>
    </row>
    <row r="55" spans="2:25" ht="14">
      <c r="B55" s="22"/>
      <c r="C55" s="23" t="s">
        <v>230</v>
      </c>
      <c r="D55" s="29"/>
      <c r="E55" s="48">
        <f>IF('各種計画支援費削減額 (例)'!F29="",0,'改築費削減額 (例)'!F29*(-1))</f>
        <v>-279.5</v>
      </c>
      <c r="F55" s="48">
        <f>IF('各種計画支援費削減額 (例)'!G29="",0,'改築費削減額 (例)'!G29*(-1))</f>
        <v>-349.57</v>
      </c>
      <c r="G55" s="48">
        <f>IF('各種計画支援費削減額 (例)'!H29="",0,'改築費削減額 (例)'!H29*(-1))</f>
        <v>-181.1</v>
      </c>
      <c r="H55" s="48">
        <f>IF('各種計画支援費削減額 (例)'!I29="",0,'改築費削減額 (例)'!I29*(-1))</f>
        <v>-277.3</v>
      </c>
      <c r="I55" s="48">
        <f>IF('各種計画支援費削減額 (例)'!J29="",0,'改築費削減額 (例)'!J29*(-1))</f>
        <v>-233.61</v>
      </c>
      <c r="J55" s="48">
        <f>IF('各種計画支援費削減額 (例)'!K29="",0,'改築費削減額 (例)'!K29*(-1))</f>
        <v>-340.61</v>
      </c>
      <c r="K55" s="48">
        <f>IF('各種計画支援費削減額 (例)'!L29="",0,'改築費削減額 (例)'!L29*(-1))</f>
        <v>-366.48</v>
      </c>
      <c r="L55" s="48">
        <f>IF('各種計画支援費削減額 (例)'!M29="",0,'改築費削減額 (例)'!M29*(-1))</f>
        <v>-235.9</v>
      </c>
      <c r="M55" s="48">
        <f>IF('各種計画支援費削減額 (例)'!N29="",0,'改築費削減額 (例)'!N29*(-1))</f>
        <v>-187.9</v>
      </c>
      <c r="N55" s="48">
        <f>IF('各種計画支援費削減額 (例)'!O29="",0,'改築費削減額 (例)'!O29*(-1))</f>
        <v>-432.9</v>
      </c>
      <c r="O55" s="48">
        <f>IF('各種計画支援費削減額 (例)'!P29="",0,'改築費削減額 (例)'!P29*(-1))</f>
        <v>-416.8</v>
      </c>
      <c r="P55" s="48">
        <f>IF('各種計画支援費削減額 (例)'!Q29="",0,'改築費削減額 (例)'!Q29*(-1))</f>
        <v>-415.68</v>
      </c>
      <c r="Q55" s="48">
        <f>IF('各種計画支援費削減額 (例)'!R29="",0,'改築費削減額 (例)'!R29*(-1))</f>
        <v>-312.11</v>
      </c>
      <c r="R55" s="48">
        <f>IF('各種計画支援費削減額 (例)'!S29="",0,'改築費削減額 (例)'!S29*(-1))</f>
        <v>-191.23000000000002</v>
      </c>
      <c r="S55" s="48">
        <f>IF('各種計画支援費削減額 (例)'!T29="",0,'改築費削減額 (例)'!T29*(-1))</f>
        <v>-253.9</v>
      </c>
      <c r="T55" s="48">
        <f>IF('各種計画支援費削減額 (例)'!U29="",0,'改築費削減額 (例)'!U29*(-1))</f>
        <v>-301.97000000000003</v>
      </c>
      <c r="U55" s="48">
        <f>IF('各種計画支援費削減額 (例)'!V29="",0,'改築費削減額 (例)'!V29*(-1))</f>
        <v>-271.7</v>
      </c>
      <c r="V55" s="48">
        <f>IF('各種計画支援費削減額 (例)'!W29="",0,'改築費削減額 (例)'!W29*(-1))</f>
        <v>-212.8</v>
      </c>
      <c r="W55" s="48">
        <f>IF('各種計画支援費削減額 (例)'!X29="",0,'改築費削減額 (例)'!X29*(-1))</f>
        <v>-222.4</v>
      </c>
      <c r="X55" s="48">
        <f>IF('各種計画支援費削減額 (例)'!Y29="",0,'改築費削減額 (例)'!Y29*(-1))</f>
        <v>-282.01</v>
      </c>
      <c r="Y55" s="48">
        <f>SUM(E55:X55)</f>
        <v>-5765.47</v>
      </c>
    </row>
    <row r="56" spans="2:25" ht="14">
      <c r="B56" s="22"/>
      <c r="C56" s="25" t="s">
        <v>231</v>
      </c>
      <c r="D56" s="25"/>
      <c r="E56" s="143">
        <f>IF('各種計画支援費削減額 (例)'!F29="",0,'改築費削減額 (例)'!F29)</f>
        <v>279.5</v>
      </c>
      <c r="F56" s="143">
        <f>IF('各種計画支援費削減額 (例)'!G29="",0,'改築費削減額 (例)'!G29)</f>
        <v>349.57</v>
      </c>
      <c r="G56" s="143">
        <f>IF('各種計画支援費削減額 (例)'!H29="",0,'改築費削減額 (例)'!H29)</f>
        <v>181.1</v>
      </c>
      <c r="H56" s="143">
        <f>IF('各種計画支援費削減額 (例)'!I29="",0,'改築費削減額 (例)'!I29)</f>
        <v>277.3</v>
      </c>
      <c r="I56" s="143">
        <f>IF('各種計画支援費削減額 (例)'!J29="",0,'改築費削減額 (例)'!J29)</f>
        <v>233.61</v>
      </c>
      <c r="J56" s="143">
        <f>IF('各種計画支援費削減額 (例)'!K29="",0,'改築費削減額 (例)'!K29)</f>
        <v>340.61</v>
      </c>
      <c r="K56" s="143">
        <f>IF('各種計画支援費削減額 (例)'!L29="",0,'改築費削減額 (例)'!L29)</f>
        <v>366.48</v>
      </c>
      <c r="L56" s="143">
        <f>IF('各種計画支援費削減額 (例)'!M29="",0,'改築費削減額 (例)'!M29)</f>
        <v>235.9</v>
      </c>
      <c r="M56" s="143">
        <f>IF('各種計画支援費削減額 (例)'!N29="",0,'改築費削減額 (例)'!N29)</f>
        <v>187.9</v>
      </c>
      <c r="N56" s="143">
        <f>IF('各種計画支援費削減額 (例)'!O29="",0,'改築費削減額 (例)'!O29)</f>
        <v>432.9</v>
      </c>
      <c r="O56" s="143">
        <f>IF('各種計画支援費削減額 (例)'!P29="",0,'改築費削減額 (例)'!P29)</f>
        <v>416.8</v>
      </c>
      <c r="P56" s="143">
        <f>IF('各種計画支援費削減額 (例)'!Q29="",0,'改築費削減額 (例)'!Q29)</f>
        <v>415.68</v>
      </c>
      <c r="Q56" s="143">
        <f>IF('各種計画支援費削減額 (例)'!R29="",0,'改築費削減額 (例)'!R29)</f>
        <v>312.11</v>
      </c>
      <c r="R56" s="143">
        <f>IF('各種計画支援費削減額 (例)'!S29="",0,'改築費削減額 (例)'!S29)</f>
        <v>191.23000000000002</v>
      </c>
      <c r="S56" s="143">
        <f>IF('各種計画支援費削減額 (例)'!T29="",0,'改築費削減額 (例)'!T29)</f>
        <v>253.9</v>
      </c>
      <c r="T56" s="143">
        <f>IF('各種計画支援費削減額 (例)'!U29="",0,'改築費削減額 (例)'!U29)</f>
        <v>301.97000000000003</v>
      </c>
      <c r="U56" s="143">
        <f>IF('各種計画支援費削減額 (例)'!V29="",0,'改築費削減額 (例)'!V29)</f>
        <v>271.7</v>
      </c>
      <c r="V56" s="143">
        <f>IF('各種計画支援費削減額 (例)'!W29="",0,'改築費削減額 (例)'!W29)</f>
        <v>212.8</v>
      </c>
      <c r="W56" s="143">
        <f>IF('各種計画支援費削減額 (例)'!X29="",0,'改築費削減額 (例)'!X29)</f>
        <v>222.4</v>
      </c>
      <c r="X56" s="143">
        <f>IF('各種計画支援費削減額 (例)'!Y29="",0,'改築費削減額 (例)'!Y29)</f>
        <v>282.01</v>
      </c>
      <c r="Y56" s="143">
        <f>SUM(E56:X56)</f>
        <v>5765.47</v>
      </c>
    </row>
    <row r="57" spans="2:25" ht="14">
      <c r="B57" s="22"/>
      <c r="C57" s="25" t="s">
        <v>50</v>
      </c>
      <c r="D57" s="25"/>
      <c r="E57" s="143">
        <f>IF('改築費削減額 (例)'!F29="",0,'改築費削減額 (例)'!F29*(-1))</f>
        <v>-279.5</v>
      </c>
      <c r="F57" s="143">
        <f>IF('改築費削減額 (例)'!G29="",0,'改築費削減額 (例)'!G29*(-1))</f>
        <v>-349.57</v>
      </c>
      <c r="G57" s="143">
        <f>IF('改築費削減額 (例)'!H29="",0,'改築費削減額 (例)'!H29*(-1))</f>
        <v>-181.1</v>
      </c>
      <c r="H57" s="143">
        <f>IF('改築費削減額 (例)'!I29="",0,'改築費削減額 (例)'!I29*(-1))</f>
        <v>-277.3</v>
      </c>
      <c r="I57" s="143">
        <f>IF('改築費削減額 (例)'!J29="",0,'改築費削減額 (例)'!J29*(-1))</f>
        <v>-233.61</v>
      </c>
      <c r="J57" s="143">
        <f>IF('改築費削減額 (例)'!K29="",0,'改築費削減額 (例)'!K29*(-1))</f>
        <v>-340.61</v>
      </c>
      <c r="K57" s="143">
        <f>IF('改築費削減額 (例)'!L29="",0,'改築費削減額 (例)'!L29*(-1))</f>
        <v>-366.48</v>
      </c>
      <c r="L57" s="143">
        <f>IF('改築費削減額 (例)'!M29="",0,'改築費削減額 (例)'!M29*(-1))</f>
        <v>-235.9</v>
      </c>
      <c r="M57" s="143">
        <f>IF('改築費削減額 (例)'!N29="",0,'改築費削減額 (例)'!N29*(-1))</f>
        <v>-187.9</v>
      </c>
      <c r="N57" s="143">
        <f>IF('改築費削減額 (例)'!O29="",0,'改築費削減額 (例)'!O29*(-1))</f>
        <v>-432.9</v>
      </c>
      <c r="O57" s="143">
        <f>IF('改築費削減額 (例)'!P29="",0,'改築費削減額 (例)'!P29*(-1))</f>
        <v>-416.8</v>
      </c>
      <c r="P57" s="143">
        <f>IF('改築費削減額 (例)'!Q29="",0,'改築費削減額 (例)'!Q29*(-1))</f>
        <v>-415.68</v>
      </c>
      <c r="Q57" s="143">
        <f>IF('改築費削減額 (例)'!R29="",0,'改築費削減額 (例)'!R29*(-1))</f>
        <v>-312.11</v>
      </c>
      <c r="R57" s="143">
        <f>IF('改築費削減額 (例)'!S29="",0,'改築費削減額 (例)'!S29*(-1))</f>
        <v>-191.23000000000002</v>
      </c>
      <c r="S57" s="143">
        <f>IF('改築費削減額 (例)'!T29="",0,'改築費削減額 (例)'!T29*(-1))</f>
        <v>-253.9</v>
      </c>
      <c r="T57" s="143">
        <f>IF('改築費削減額 (例)'!U29="",0,'改築費削減額 (例)'!U29*(-1))</f>
        <v>-301.97000000000003</v>
      </c>
      <c r="U57" s="143">
        <f>IF('改築費削減額 (例)'!V29="",0,'改築費削減額 (例)'!V29*(-1))</f>
        <v>-271.7</v>
      </c>
      <c r="V57" s="143">
        <f>IF('改築費削減額 (例)'!W29="",0,'改築費削減額 (例)'!W29*(-1))</f>
        <v>-212.8</v>
      </c>
      <c r="W57" s="143">
        <f>IF('改築費削減額 (例)'!X29="",0,'改築費削減額 (例)'!X29*(-1))</f>
        <v>-222.4</v>
      </c>
      <c r="X57" s="143">
        <f>IF('改築費削減額 (例)'!Y29="",0,'改築費削減額 (例)'!Y29*(-1))</f>
        <v>-282.01</v>
      </c>
      <c r="Y57" s="143">
        <f>SUM(E57:X57)</f>
        <v>-5765.47</v>
      </c>
    </row>
    <row r="58" spans="2:25" ht="14">
      <c r="B58" s="22"/>
      <c r="C58" s="25" t="s">
        <v>229</v>
      </c>
      <c r="D58" s="144"/>
      <c r="E58" s="143">
        <f>IF('改築費削減額 (例)'!F29="",0,'改築費削減額 (例)'!F29)</f>
        <v>279.5</v>
      </c>
      <c r="F58" s="143">
        <f>IF('改築費削減額 (例)'!G29="",0,'改築費削減額 (例)'!G29)</f>
        <v>349.57</v>
      </c>
      <c r="G58" s="143">
        <f>IF('改築費削減額 (例)'!H29="",0,'改築費削減額 (例)'!H29)</f>
        <v>181.1</v>
      </c>
      <c r="H58" s="143">
        <f>IF('改築費削減額 (例)'!I29="",0,'改築費削減額 (例)'!I29)</f>
        <v>277.3</v>
      </c>
      <c r="I58" s="143">
        <f>IF('改築費削減額 (例)'!J29="",0,'改築費削減額 (例)'!J29)</f>
        <v>233.61</v>
      </c>
      <c r="J58" s="143">
        <f>IF('改築費削減額 (例)'!K29="",0,'改築費削減額 (例)'!K29)</f>
        <v>340.61</v>
      </c>
      <c r="K58" s="143">
        <f>IF('改築費削減額 (例)'!L29="",0,'改築費削減額 (例)'!L29)</f>
        <v>366.48</v>
      </c>
      <c r="L58" s="143">
        <f>IF('改築費削減額 (例)'!M29="",0,'改築費削減額 (例)'!M29)</f>
        <v>235.9</v>
      </c>
      <c r="M58" s="143">
        <f>IF('改築費削減額 (例)'!N29="",0,'改築費削減額 (例)'!N29)</f>
        <v>187.9</v>
      </c>
      <c r="N58" s="143">
        <f>IF('改築費削減額 (例)'!O29="",0,'改築費削減額 (例)'!O29)</f>
        <v>432.9</v>
      </c>
      <c r="O58" s="143">
        <f>IF('改築費削減額 (例)'!P29="",0,'改築費削減額 (例)'!P29)</f>
        <v>416.8</v>
      </c>
      <c r="P58" s="143">
        <f>IF('改築費削減額 (例)'!Q29="",0,'改築費削減額 (例)'!Q29)</f>
        <v>415.68</v>
      </c>
      <c r="Q58" s="143">
        <f>IF('改築費削減額 (例)'!R29="",0,'改築費削減額 (例)'!R29)</f>
        <v>312.11</v>
      </c>
      <c r="R58" s="143">
        <f>IF('改築費削減額 (例)'!S29="",0,'改築費削減額 (例)'!S29)</f>
        <v>191.23000000000002</v>
      </c>
      <c r="S58" s="143">
        <f>IF('改築費削減額 (例)'!T29="",0,'改築費削減額 (例)'!T29)</f>
        <v>253.9</v>
      </c>
      <c r="T58" s="143">
        <f>IF('改築費削減額 (例)'!U29="",0,'改築費削減額 (例)'!U29)</f>
        <v>301.97000000000003</v>
      </c>
      <c r="U58" s="143">
        <f>IF('改築費削減額 (例)'!V29="",0,'改築費削減額 (例)'!V29)</f>
        <v>271.7</v>
      </c>
      <c r="V58" s="143">
        <f>IF('改築費削減額 (例)'!W29="",0,'改築費削減額 (例)'!W29)</f>
        <v>212.8</v>
      </c>
      <c r="W58" s="143">
        <f>IF('改築費削減額 (例)'!X29="",0,'改築費削減額 (例)'!X29)</f>
        <v>222.4</v>
      </c>
      <c r="X58" s="143">
        <f>IF('改築費削減額 (例)'!Y29="",0,'改築費削減額 (例)'!Y29)</f>
        <v>282.01</v>
      </c>
      <c r="Y58" s="143">
        <f>SUM(E58:X58)</f>
        <v>5765.47</v>
      </c>
    </row>
    <row r="59" spans="2:25" ht="14">
      <c r="B59" s="22"/>
      <c r="C59" s="25" t="s">
        <v>51</v>
      </c>
      <c r="D59" s="20"/>
      <c r="E59" s="43">
        <f>-'運営権対価 (例)'!E15</f>
        <v>-3.15</v>
      </c>
      <c r="F59" s="43">
        <f>-'運営権対価 (例)'!F15</f>
        <v>-0.15</v>
      </c>
      <c r="G59" s="43">
        <f>-'運営権対価 (例)'!G15</f>
        <v>-0.15</v>
      </c>
      <c r="H59" s="43">
        <f>-'運営権対価 (例)'!H15</f>
        <v>-0.15</v>
      </c>
      <c r="I59" s="43">
        <f>-'運営権対価 (例)'!I15</f>
        <v>-0.15</v>
      </c>
      <c r="J59" s="43">
        <f>-'運営権対価 (例)'!J15</f>
        <v>-0.15</v>
      </c>
      <c r="K59" s="43">
        <f>-'運営権対価 (例)'!K15</f>
        <v>-0.15</v>
      </c>
      <c r="L59" s="43">
        <f>-'運営権対価 (例)'!L15</f>
        <v>-0.15</v>
      </c>
      <c r="M59" s="43">
        <f>-'運営権対価 (例)'!M15</f>
        <v>-0.15</v>
      </c>
      <c r="N59" s="43">
        <f>-'運営権対価 (例)'!N15</f>
        <v>-0.15</v>
      </c>
      <c r="O59" s="43">
        <f>-'運営権対価 (例)'!O15</f>
        <v>-0.15</v>
      </c>
      <c r="P59" s="43">
        <f>-'運営権対価 (例)'!P15</f>
        <v>-0.15</v>
      </c>
      <c r="Q59" s="43">
        <f>-'運営権対価 (例)'!Q15</f>
        <v>-0.15</v>
      </c>
      <c r="R59" s="43">
        <f>-'運営権対価 (例)'!R15</f>
        <v>-0.15</v>
      </c>
      <c r="S59" s="43">
        <f>-'運営権対価 (例)'!S15</f>
        <v>-0.15</v>
      </c>
      <c r="T59" s="43">
        <f>-'運営権対価 (例)'!T15</f>
        <v>-0.15</v>
      </c>
      <c r="U59" s="43">
        <f>-'運営権対価 (例)'!U15</f>
        <v>-0.15</v>
      </c>
      <c r="V59" s="43">
        <f>-'運営権対価 (例)'!V15</f>
        <v>-0.15</v>
      </c>
      <c r="W59" s="43">
        <f>-'運営権対価 (例)'!W15</f>
        <v>-0.15</v>
      </c>
      <c r="X59" s="43">
        <f>-'運営権対価 (例)'!X15</f>
        <v>-0.15</v>
      </c>
      <c r="Y59" s="43">
        <f t="shared" ref="Y59:Y60" si="21">SUM(E59:X59)</f>
        <v>-6.0000000000000044</v>
      </c>
    </row>
    <row r="60" spans="2:25" ht="14">
      <c r="B60" s="22"/>
      <c r="C60" s="25"/>
      <c r="D60" s="20"/>
      <c r="E60" s="35"/>
      <c r="F60" s="35"/>
      <c r="G60" s="35"/>
      <c r="H60" s="35"/>
      <c r="I60" s="35"/>
      <c r="J60" s="35"/>
      <c r="K60" s="35"/>
      <c r="L60" s="35"/>
      <c r="M60" s="35"/>
      <c r="N60" s="35"/>
      <c r="O60" s="35"/>
      <c r="P60" s="35"/>
      <c r="Q60" s="35"/>
      <c r="R60" s="35"/>
      <c r="S60" s="35"/>
      <c r="T60" s="35"/>
      <c r="U60" s="35"/>
      <c r="V60" s="35"/>
      <c r="W60" s="35"/>
      <c r="X60" s="35"/>
      <c r="Y60" s="43">
        <f t="shared" si="21"/>
        <v>0</v>
      </c>
    </row>
    <row r="61" spans="2:25" ht="14">
      <c r="B61" s="18" t="s">
        <v>15</v>
      </c>
      <c r="C61" s="21"/>
      <c r="D61" s="19"/>
      <c r="E61" s="42">
        <f>SUM(E62:E64)</f>
        <v>0</v>
      </c>
      <c r="F61" s="42">
        <f t="shared" ref="F61:X61" si="22">SUM(F62:F64)</f>
        <v>0</v>
      </c>
      <c r="G61" s="42">
        <f t="shared" si="22"/>
        <v>0</v>
      </c>
      <c r="H61" s="42">
        <f t="shared" si="22"/>
        <v>0</v>
      </c>
      <c r="I61" s="42">
        <f t="shared" si="22"/>
        <v>0</v>
      </c>
      <c r="J61" s="42">
        <f t="shared" si="22"/>
        <v>0</v>
      </c>
      <c r="K61" s="42">
        <f t="shared" si="22"/>
        <v>0</v>
      </c>
      <c r="L61" s="42">
        <f t="shared" si="22"/>
        <v>0</v>
      </c>
      <c r="M61" s="42">
        <f t="shared" si="22"/>
        <v>0</v>
      </c>
      <c r="N61" s="42">
        <f t="shared" si="22"/>
        <v>0</v>
      </c>
      <c r="O61" s="42">
        <f t="shared" si="22"/>
        <v>0</v>
      </c>
      <c r="P61" s="42">
        <f t="shared" si="22"/>
        <v>0</v>
      </c>
      <c r="Q61" s="42">
        <f t="shared" si="22"/>
        <v>0</v>
      </c>
      <c r="R61" s="42">
        <f t="shared" si="22"/>
        <v>0</v>
      </c>
      <c r="S61" s="42">
        <f t="shared" si="22"/>
        <v>0</v>
      </c>
      <c r="T61" s="42">
        <f t="shared" si="22"/>
        <v>0</v>
      </c>
      <c r="U61" s="42">
        <f t="shared" si="22"/>
        <v>0</v>
      </c>
      <c r="V61" s="42">
        <f t="shared" si="22"/>
        <v>0</v>
      </c>
      <c r="W61" s="42">
        <f t="shared" si="22"/>
        <v>0</v>
      </c>
      <c r="X61" s="42">
        <f t="shared" si="22"/>
        <v>0</v>
      </c>
      <c r="Y61" s="42">
        <f t="shared" si="17"/>
        <v>0</v>
      </c>
    </row>
    <row r="62" spans="2:25" ht="14">
      <c r="B62" s="22"/>
      <c r="C62" s="23" t="s">
        <v>17</v>
      </c>
      <c r="D62" s="29"/>
      <c r="E62" s="34"/>
      <c r="F62" s="34"/>
      <c r="G62" s="34"/>
      <c r="H62" s="34"/>
      <c r="I62" s="34"/>
      <c r="J62" s="34"/>
      <c r="K62" s="34"/>
      <c r="L62" s="34"/>
      <c r="M62" s="34"/>
      <c r="N62" s="34"/>
      <c r="O62" s="34"/>
      <c r="P62" s="34"/>
      <c r="Q62" s="34"/>
      <c r="R62" s="34"/>
      <c r="S62" s="34"/>
      <c r="T62" s="34"/>
      <c r="U62" s="34"/>
      <c r="V62" s="34"/>
      <c r="W62" s="34"/>
      <c r="X62" s="34"/>
      <c r="Y62" s="45">
        <f>SUM(E62:X62)</f>
        <v>0</v>
      </c>
    </row>
    <row r="63" spans="2:25" ht="14">
      <c r="B63" s="22"/>
      <c r="C63" s="25" t="s">
        <v>16</v>
      </c>
      <c r="D63" s="30"/>
      <c r="E63" s="35"/>
      <c r="F63" s="35"/>
      <c r="G63" s="35"/>
      <c r="H63" s="35"/>
      <c r="I63" s="35"/>
      <c r="J63" s="35"/>
      <c r="K63" s="35"/>
      <c r="L63" s="35"/>
      <c r="M63" s="35"/>
      <c r="N63" s="35"/>
      <c r="O63" s="35"/>
      <c r="P63" s="35"/>
      <c r="Q63" s="35"/>
      <c r="R63" s="35"/>
      <c r="S63" s="35"/>
      <c r="T63" s="35"/>
      <c r="U63" s="35"/>
      <c r="V63" s="35"/>
      <c r="W63" s="35"/>
      <c r="X63" s="35"/>
      <c r="Y63" s="43">
        <f t="shared" si="17"/>
        <v>0</v>
      </c>
    </row>
    <row r="64" spans="2:25" ht="14">
      <c r="B64" s="22"/>
      <c r="C64" s="25"/>
      <c r="D64" s="20"/>
      <c r="E64" s="35"/>
      <c r="F64" s="35"/>
      <c r="G64" s="35"/>
      <c r="H64" s="35"/>
      <c r="I64" s="35"/>
      <c r="J64" s="35"/>
      <c r="K64" s="35"/>
      <c r="L64" s="35"/>
      <c r="M64" s="35"/>
      <c r="N64" s="35"/>
      <c r="O64" s="35"/>
      <c r="P64" s="35"/>
      <c r="Q64" s="35"/>
      <c r="R64" s="35"/>
      <c r="S64" s="35"/>
      <c r="T64" s="35"/>
      <c r="U64" s="35"/>
      <c r="V64" s="35"/>
      <c r="W64" s="35"/>
      <c r="X64" s="35"/>
      <c r="Y64" s="43">
        <f t="shared" si="17"/>
        <v>0</v>
      </c>
    </row>
    <row r="65" spans="1:26" ht="14">
      <c r="B65" s="8" t="s">
        <v>18</v>
      </c>
      <c r="C65" s="26"/>
      <c r="D65" s="17"/>
      <c r="E65" s="44">
        <f>SUM(E46,E54,E61)</f>
        <v>20.415689999999991</v>
      </c>
      <c r="F65" s="44">
        <f t="shared" ref="F65:X65" si="23">SUM(F46,F54,F61)</f>
        <v>23.415689999999991</v>
      </c>
      <c r="G65" s="44">
        <f t="shared" si="23"/>
        <v>23.415689999999991</v>
      </c>
      <c r="H65" s="44">
        <f t="shared" si="23"/>
        <v>23.415689999999991</v>
      </c>
      <c r="I65" s="44">
        <f t="shared" si="23"/>
        <v>23.415689999999991</v>
      </c>
      <c r="J65" s="44">
        <f t="shared" si="23"/>
        <v>23.415689999999991</v>
      </c>
      <c r="K65" s="44">
        <f t="shared" si="23"/>
        <v>23.415689999999991</v>
      </c>
      <c r="L65" s="44">
        <f t="shared" si="23"/>
        <v>23.415689999999991</v>
      </c>
      <c r="M65" s="44">
        <f t="shared" si="23"/>
        <v>23.415689999999991</v>
      </c>
      <c r="N65" s="44">
        <f t="shared" si="23"/>
        <v>23.415689999999991</v>
      </c>
      <c r="O65" s="44">
        <f t="shared" si="23"/>
        <v>23.415689999999991</v>
      </c>
      <c r="P65" s="44">
        <f t="shared" si="23"/>
        <v>23.415689999999991</v>
      </c>
      <c r="Q65" s="44">
        <f t="shared" si="23"/>
        <v>23.415689999999991</v>
      </c>
      <c r="R65" s="44">
        <f t="shared" si="23"/>
        <v>23.415689999999991</v>
      </c>
      <c r="S65" s="44">
        <f t="shared" si="23"/>
        <v>23.415689999999991</v>
      </c>
      <c r="T65" s="44">
        <f t="shared" si="23"/>
        <v>23.415689999999991</v>
      </c>
      <c r="U65" s="44">
        <f t="shared" si="23"/>
        <v>23.415689999999991</v>
      </c>
      <c r="V65" s="44">
        <f t="shared" si="23"/>
        <v>23.415689999999991</v>
      </c>
      <c r="W65" s="44">
        <f t="shared" si="23"/>
        <v>23.415689999999991</v>
      </c>
      <c r="X65" s="44">
        <f t="shared" si="23"/>
        <v>23.415689999999991</v>
      </c>
      <c r="Y65" s="44"/>
    </row>
    <row r="66" spans="1:26" ht="14">
      <c r="B66" s="8" t="s">
        <v>19</v>
      </c>
      <c r="C66" s="26"/>
      <c r="D66" s="17"/>
      <c r="E66" s="47">
        <f>E82</f>
        <v>10</v>
      </c>
      <c r="F66" s="44">
        <f>E67</f>
        <v>30.415689999999991</v>
      </c>
      <c r="G66" s="44">
        <f t="shared" ref="G66:X66" si="24">F67</f>
        <v>53.831379999999982</v>
      </c>
      <c r="H66" s="44">
        <f t="shared" si="24"/>
        <v>77.247069999999979</v>
      </c>
      <c r="I66" s="44">
        <f t="shared" si="24"/>
        <v>100.66275999999996</v>
      </c>
      <c r="J66" s="44">
        <f t="shared" si="24"/>
        <v>124.07844999999995</v>
      </c>
      <c r="K66" s="44">
        <f t="shared" si="24"/>
        <v>147.49413999999993</v>
      </c>
      <c r="L66" s="44">
        <f t="shared" si="24"/>
        <v>170.90982999999991</v>
      </c>
      <c r="M66" s="44">
        <f t="shared" si="24"/>
        <v>194.3255199999999</v>
      </c>
      <c r="N66" s="44">
        <f t="shared" si="24"/>
        <v>217.74120999999988</v>
      </c>
      <c r="O66" s="44">
        <f t="shared" si="24"/>
        <v>241.15689999999987</v>
      </c>
      <c r="P66" s="44">
        <f t="shared" si="24"/>
        <v>264.57258999999988</v>
      </c>
      <c r="Q66" s="44">
        <f t="shared" si="24"/>
        <v>287.98827999999986</v>
      </c>
      <c r="R66" s="44">
        <f t="shared" si="24"/>
        <v>311.40396999999984</v>
      </c>
      <c r="S66" s="44">
        <f t="shared" si="24"/>
        <v>334.81965999999983</v>
      </c>
      <c r="T66" s="44">
        <f t="shared" si="24"/>
        <v>358.23534999999981</v>
      </c>
      <c r="U66" s="44">
        <f t="shared" si="24"/>
        <v>381.6510399999998</v>
      </c>
      <c r="V66" s="44">
        <f t="shared" si="24"/>
        <v>405.06672999999978</v>
      </c>
      <c r="W66" s="44">
        <f t="shared" si="24"/>
        <v>428.48241999999976</v>
      </c>
      <c r="X66" s="44">
        <f t="shared" si="24"/>
        <v>451.89810999999975</v>
      </c>
      <c r="Y66" s="44"/>
    </row>
    <row r="67" spans="1:26" ht="14">
      <c r="B67" s="8" t="s">
        <v>20</v>
      </c>
      <c r="C67" s="26"/>
      <c r="D67" s="17"/>
      <c r="E67" s="44">
        <f>SUM(E65:E66)</f>
        <v>30.415689999999991</v>
      </c>
      <c r="F67" s="44">
        <f>SUM(F65:F66)</f>
        <v>53.831379999999982</v>
      </c>
      <c r="G67" s="44">
        <f>SUM(G65:G66)</f>
        <v>77.247069999999979</v>
      </c>
      <c r="H67" s="44">
        <f t="shared" ref="H67:X67" si="25">SUM(H65:H66)</f>
        <v>100.66275999999996</v>
      </c>
      <c r="I67" s="44">
        <f t="shared" si="25"/>
        <v>124.07844999999995</v>
      </c>
      <c r="J67" s="44">
        <f t="shared" si="25"/>
        <v>147.49413999999993</v>
      </c>
      <c r="K67" s="44">
        <f t="shared" si="25"/>
        <v>170.90982999999991</v>
      </c>
      <c r="L67" s="44">
        <f t="shared" si="25"/>
        <v>194.3255199999999</v>
      </c>
      <c r="M67" s="44">
        <f t="shared" si="25"/>
        <v>217.74120999999988</v>
      </c>
      <c r="N67" s="44">
        <f t="shared" si="25"/>
        <v>241.15689999999987</v>
      </c>
      <c r="O67" s="44">
        <f t="shared" si="25"/>
        <v>264.57258999999988</v>
      </c>
      <c r="P67" s="44">
        <f t="shared" si="25"/>
        <v>287.98827999999986</v>
      </c>
      <c r="Q67" s="44">
        <f t="shared" si="25"/>
        <v>311.40396999999984</v>
      </c>
      <c r="R67" s="44">
        <f t="shared" si="25"/>
        <v>334.81965999999983</v>
      </c>
      <c r="S67" s="44">
        <f t="shared" si="25"/>
        <v>358.23534999999981</v>
      </c>
      <c r="T67" s="44">
        <f t="shared" si="25"/>
        <v>381.6510399999998</v>
      </c>
      <c r="U67" s="44">
        <f t="shared" si="25"/>
        <v>405.06672999999978</v>
      </c>
      <c r="V67" s="44">
        <f t="shared" si="25"/>
        <v>428.48241999999976</v>
      </c>
      <c r="W67" s="44">
        <f t="shared" si="25"/>
        <v>451.89810999999975</v>
      </c>
      <c r="X67" s="44">
        <f t="shared" si="25"/>
        <v>475.31379999999973</v>
      </c>
      <c r="Y67" s="44"/>
    </row>
    <row r="68" spans="1:26" ht="14">
      <c r="E68" s="6"/>
      <c r="F68" s="6"/>
      <c r="G68" s="6"/>
      <c r="H68" s="6"/>
      <c r="I68" s="6"/>
      <c r="J68" s="6"/>
      <c r="K68" s="6"/>
      <c r="L68" s="6"/>
      <c r="M68" s="6"/>
      <c r="N68" s="6"/>
      <c r="O68" s="6"/>
      <c r="P68" s="6"/>
      <c r="Q68" s="6"/>
      <c r="R68" s="6"/>
      <c r="S68" s="6"/>
      <c r="T68" s="6"/>
      <c r="U68" s="6"/>
      <c r="V68" s="6"/>
      <c r="W68" s="6"/>
      <c r="X68" s="6"/>
    </row>
    <row r="69" spans="1:26" ht="14">
      <c r="A69" s="152" t="s">
        <v>254</v>
      </c>
      <c r="B69" s="49"/>
      <c r="C69" s="50"/>
      <c r="D69" s="49"/>
      <c r="E69" s="6"/>
      <c r="F69" s="6"/>
      <c r="G69" s="6"/>
      <c r="H69" s="6"/>
      <c r="I69" s="6"/>
      <c r="J69" s="6"/>
      <c r="K69" s="6"/>
      <c r="L69" s="6"/>
      <c r="M69" s="6"/>
      <c r="N69" s="6"/>
      <c r="O69" s="6"/>
      <c r="P69" s="6"/>
      <c r="Q69" s="6"/>
      <c r="R69" s="6"/>
      <c r="S69" s="6"/>
      <c r="T69" s="6"/>
      <c r="U69" s="6"/>
      <c r="V69" s="6"/>
      <c r="W69" s="6"/>
    </row>
    <row r="70" spans="1:26" ht="14">
      <c r="A70" s="152"/>
      <c r="B70" s="49"/>
      <c r="C70" s="50"/>
      <c r="D70" s="49"/>
      <c r="E70" s="6"/>
      <c r="F70" s="6"/>
      <c r="G70" s="6"/>
      <c r="H70" s="6"/>
      <c r="I70" s="6"/>
      <c r="J70" s="6"/>
      <c r="K70" s="6"/>
      <c r="L70" s="6"/>
      <c r="M70" s="6"/>
      <c r="N70" s="6"/>
      <c r="O70" s="6"/>
      <c r="P70" s="6"/>
      <c r="Q70" s="6"/>
      <c r="R70" s="6"/>
      <c r="S70" s="6"/>
      <c r="T70" s="6"/>
      <c r="U70" s="6"/>
      <c r="V70" s="6"/>
      <c r="W70" s="6"/>
      <c r="X70" s="13" t="s">
        <v>28</v>
      </c>
    </row>
    <row r="71" spans="1:26" ht="14">
      <c r="B71" s="49"/>
      <c r="C71" s="50"/>
      <c r="D71" s="49"/>
      <c r="E71" s="41">
        <v>5</v>
      </c>
      <c r="F71" s="41">
        <v>6</v>
      </c>
      <c r="G71" s="41">
        <v>7</v>
      </c>
      <c r="H71" s="41">
        <v>8</v>
      </c>
      <c r="I71" s="41">
        <v>9</v>
      </c>
      <c r="J71" s="41">
        <v>10</v>
      </c>
      <c r="K71" s="41">
        <v>11</v>
      </c>
      <c r="L71" s="41">
        <v>12</v>
      </c>
      <c r="M71" s="41">
        <v>13</v>
      </c>
      <c r="N71" s="41">
        <v>14</v>
      </c>
      <c r="O71" s="41">
        <v>15</v>
      </c>
      <c r="P71" s="41">
        <v>16</v>
      </c>
      <c r="Q71" s="41">
        <v>17</v>
      </c>
      <c r="R71" s="41">
        <v>18</v>
      </c>
      <c r="S71" s="41">
        <v>19</v>
      </c>
      <c r="T71" s="41">
        <v>20</v>
      </c>
      <c r="U71" s="41">
        <v>21</v>
      </c>
      <c r="V71" s="41">
        <v>22</v>
      </c>
      <c r="W71" s="41">
        <v>23</v>
      </c>
      <c r="X71" s="41">
        <v>24</v>
      </c>
    </row>
    <row r="72" spans="1:26" ht="14">
      <c r="B72" s="49"/>
      <c r="C72" s="50"/>
      <c r="D72" s="49"/>
      <c r="E72" s="2">
        <v>1</v>
      </c>
      <c r="F72" s="2">
        <f>E72+1</f>
        <v>2</v>
      </c>
      <c r="G72" s="2">
        <f t="shared" ref="G72:X72" si="26">F72+1</f>
        <v>3</v>
      </c>
      <c r="H72" s="2">
        <f t="shared" si="26"/>
        <v>4</v>
      </c>
      <c r="I72" s="2">
        <f t="shared" si="26"/>
        <v>5</v>
      </c>
      <c r="J72" s="2">
        <f t="shared" si="26"/>
        <v>6</v>
      </c>
      <c r="K72" s="2">
        <f t="shared" si="26"/>
        <v>7</v>
      </c>
      <c r="L72" s="2">
        <f t="shared" si="26"/>
        <v>8</v>
      </c>
      <c r="M72" s="2">
        <f t="shared" si="26"/>
        <v>9</v>
      </c>
      <c r="N72" s="2">
        <f t="shared" si="26"/>
        <v>10</v>
      </c>
      <c r="O72" s="2">
        <f t="shared" si="26"/>
        <v>11</v>
      </c>
      <c r="P72" s="2">
        <f t="shared" si="26"/>
        <v>12</v>
      </c>
      <c r="Q72" s="2">
        <f t="shared" si="26"/>
        <v>13</v>
      </c>
      <c r="R72" s="2">
        <f t="shared" si="26"/>
        <v>14</v>
      </c>
      <c r="S72" s="2">
        <f t="shared" si="26"/>
        <v>15</v>
      </c>
      <c r="T72" s="2">
        <f t="shared" si="26"/>
        <v>16</v>
      </c>
      <c r="U72" s="2">
        <f t="shared" si="26"/>
        <v>17</v>
      </c>
      <c r="V72" s="2">
        <f t="shared" si="26"/>
        <v>18</v>
      </c>
      <c r="W72" s="2">
        <f t="shared" si="26"/>
        <v>19</v>
      </c>
      <c r="X72" s="2">
        <f t="shared" si="26"/>
        <v>20</v>
      </c>
    </row>
    <row r="73" spans="1:26" ht="14">
      <c r="B73" s="49"/>
      <c r="C73" s="50"/>
      <c r="D73" s="49"/>
      <c r="E73" s="3">
        <v>45016</v>
      </c>
      <c r="F73" s="3">
        <f>DATE(YEAR(E73)+1,MONTH(E73),DAY(E73))</f>
        <v>45382</v>
      </c>
      <c r="G73" s="3">
        <f t="shared" ref="G73:X73" si="27">DATE(YEAR(F73)+1,MONTH(F73),DAY(F73))</f>
        <v>45747</v>
      </c>
      <c r="H73" s="3">
        <f t="shared" si="27"/>
        <v>46112</v>
      </c>
      <c r="I73" s="3">
        <f t="shared" si="27"/>
        <v>46477</v>
      </c>
      <c r="J73" s="3">
        <f t="shared" si="27"/>
        <v>46843</v>
      </c>
      <c r="K73" s="3">
        <f t="shared" si="27"/>
        <v>47208</v>
      </c>
      <c r="L73" s="3">
        <f t="shared" si="27"/>
        <v>47573</v>
      </c>
      <c r="M73" s="3">
        <f t="shared" si="27"/>
        <v>47938</v>
      </c>
      <c r="N73" s="3">
        <f t="shared" si="27"/>
        <v>48304</v>
      </c>
      <c r="O73" s="3">
        <f t="shared" si="27"/>
        <v>48669</v>
      </c>
      <c r="P73" s="3">
        <f t="shared" si="27"/>
        <v>49034</v>
      </c>
      <c r="Q73" s="3">
        <f t="shared" si="27"/>
        <v>49399</v>
      </c>
      <c r="R73" s="3">
        <f t="shared" si="27"/>
        <v>49765</v>
      </c>
      <c r="S73" s="3">
        <f t="shared" si="27"/>
        <v>50130</v>
      </c>
      <c r="T73" s="3">
        <f t="shared" si="27"/>
        <v>50495</v>
      </c>
      <c r="U73" s="3">
        <f t="shared" si="27"/>
        <v>50860</v>
      </c>
      <c r="V73" s="3">
        <f t="shared" si="27"/>
        <v>51226</v>
      </c>
      <c r="W73" s="3">
        <f t="shared" si="27"/>
        <v>51591</v>
      </c>
      <c r="X73" s="3">
        <f t="shared" si="27"/>
        <v>51956</v>
      </c>
    </row>
    <row r="74" spans="1:26" ht="14">
      <c r="B74" s="18" t="s">
        <v>21</v>
      </c>
      <c r="C74" s="21"/>
      <c r="D74" s="19"/>
      <c r="E74" s="42">
        <f>SUM(E75:E76)</f>
        <v>36.115689999999994</v>
      </c>
      <c r="F74" s="42">
        <f t="shared" ref="F74:X74" si="28">SUM(F75:F76)</f>
        <v>59.231379999999987</v>
      </c>
      <c r="G74" s="42">
        <f t="shared" si="28"/>
        <v>82.347069999999988</v>
      </c>
      <c r="H74" s="42">
        <f t="shared" si="28"/>
        <v>105.46275999999997</v>
      </c>
      <c r="I74" s="42">
        <f t="shared" si="28"/>
        <v>128.57844999999995</v>
      </c>
      <c r="J74" s="42">
        <f t="shared" si="28"/>
        <v>151.69413999999995</v>
      </c>
      <c r="K74" s="42">
        <f t="shared" si="28"/>
        <v>174.80982999999992</v>
      </c>
      <c r="L74" s="42">
        <f t="shared" si="28"/>
        <v>197.92551999999989</v>
      </c>
      <c r="M74" s="42">
        <f t="shared" si="28"/>
        <v>221.04120999999989</v>
      </c>
      <c r="N74" s="42">
        <f t="shared" si="28"/>
        <v>244.15689999999987</v>
      </c>
      <c r="O74" s="42">
        <f t="shared" si="28"/>
        <v>267.27258999999987</v>
      </c>
      <c r="P74" s="42">
        <f t="shared" si="28"/>
        <v>290.38827999999984</v>
      </c>
      <c r="Q74" s="42">
        <f t="shared" si="28"/>
        <v>313.50396999999987</v>
      </c>
      <c r="R74" s="42">
        <f t="shared" si="28"/>
        <v>336.61965999999984</v>
      </c>
      <c r="S74" s="42">
        <f t="shared" si="28"/>
        <v>359.73534999999981</v>
      </c>
      <c r="T74" s="42">
        <f t="shared" si="28"/>
        <v>382.85103999999978</v>
      </c>
      <c r="U74" s="42">
        <f t="shared" si="28"/>
        <v>405.96672999999976</v>
      </c>
      <c r="V74" s="42">
        <f t="shared" si="28"/>
        <v>429.08241999999979</v>
      </c>
      <c r="W74" s="42">
        <f t="shared" si="28"/>
        <v>452.19810999999976</v>
      </c>
      <c r="X74" s="42">
        <f t="shared" si="28"/>
        <v>475.31379999999973</v>
      </c>
    </row>
    <row r="75" spans="1:26" s="12" customFormat="1" ht="14">
      <c r="A75" s="50"/>
      <c r="B75" s="31"/>
      <c r="C75" s="23" t="s">
        <v>27</v>
      </c>
      <c r="D75" s="29"/>
      <c r="E75" s="48">
        <f>E67</f>
        <v>30.415689999999991</v>
      </c>
      <c r="F75" s="48">
        <f>F67</f>
        <v>53.831379999999982</v>
      </c>
      <c r="G75" s="48">
        <f t="shared" ref="G75:X75" si="29">G67</f>
        <v>77.247069999999979</v>
      </c>
      <c r="H75" s="48">
        <f t="shared" si="29"/>
        <v>100.66275999999996</v>
      </c>
      <c r="I75" s="48">
        <f t="shared" si="29"/>
        <v>124.07844999999995</v>
      </c>
      <c r="J75" s="48">
        <f t="shared" si="29"/>
        <v>147.49413999999993</v>
      </c>
      <c r="K75" s="48">
        <f t="shared" si="29"/>
        <v>170.90982999999991</v>
      </c>
      <c r="L75" s="48">
        <f t="shared" si="29"/>
        <v>194.3255199999999</v>
      </c>
      <c r="M75" s="48">
        <f t="shared" si="29"/>
        <v>217.74120999999988</v>
      </c>
      <c r="N75" s="48">
        <f t="shared" si="29"/>
        <v>241.15689999999987</v>
      </c>
      <c r="O75" s="48">
        <f t="shared" si="29"/>
        <v>264.57258999999988</v>
      </c>
      <c r="P75" s="48">
        <f t="shared" si="29"/>
        <v>287.98827999999986</v>
      </c>
      <c r="Q75" s="48">
        <f t="shared" si="29"/>
        <v>311.40396999999984</v>
      </c>
      <c r="R75" s="48">
        <f t="shared" si="29"/>
        <v>334.81965999999983</v>
      </c>
      <c r="S75" s="48">
        <f t="shared" si="29"/>
        <v>358.23534999999981</v>
      </c>
      <c r="T75" s="48">
        <f t="shared" si="29"/>
        <v>381.6510399999998</v>
      </c>
      <c r="U75" s="48">
        <f t="shared" si="29"/>
        <v>405.06672999999978</v>
      </c>
      <c r="V75" s="48">
        <f t="shared" si="29"/>
        <v>428.48241999999976</v>
      </c>
      <c r="W75" s="48">
        <f t="shared" si="29"/>
        <v>451.89810999999975</v>
      </c>
      <c r="X75" s="48">
        <f t="shared" si="29"/>
        <v>475.31379999999973</v>
      </c>
      <c r="Z75" s="50"/>
    </row>
    <row r="76" spans="1:26" ht="14">
      <c r="B76" s="22"/>
      <c r="C76" s="25" t="s">
        <v>31</v>
      </c>
      <c r="D76" s="20"/>
      <c r="E76" s="43">
        <f>IF('運営権対価 (例)'!E10="",0,'運営権対価 (例)'!E10)</f>
        <v>5.7000000000000046</v>
      </c>
      <c r="F76" s="43">
        <f>IF('運営権対価 (例)'!F10="",0,'運営権対価 (例)'!F10)</f>
        <v>5.4000000000000048</v>
      </c>
      <c r="G76" s="43">
        <f>IF('運営権対価 (例)'!G10="",0,'運営権対価 (例)'!G10)</f>
        <v>5.100000000000005</v>
      </c>
      <c r="H76" s="43">
        <f>IF('運営権対価 (例)'!H10="",0,'運営権対価 (例)'!H10)</f>
        <v>4.8000000000000052</v>
      </c>
      <c r="I76" s="43">
        <f>IF('運営権対価 (例)'!I10="",0,'運営権対価 (例)'!I10)</f>
        <v>4.5000000000000053</v>
      </c>
      <c r="J76" s="43">
        <f>IF('運営権対価 (例)'!J10="",0,'運営権対価 (例)'!J10)</f>
        <v>4.2000000000000055</v>
      </c>
      <c r="K76" s="43">
        <f>IF('運営権対価 (例)'!K10="",0,'運営権対価 (例)'!K10)</f>
        <v>3.9000000000000052</v>
      </c>
      <c r="L76" s="43">
        <f>IF('運営権対価 (例)'!L10="",0,'運営権対価 (例)'!L10)</f>
        <v>3.600000000000005</v>
      </c>
      <c r="M76" s="43">
        <f>IF('運営権対価 (例)'!M10="",0,'運営権対価 (例)'!M10)</f>
        <v>3.3000000000000047</v>
      </c>
      <c r="N76" s="43">
        <f>IF('運営権対価 (例)'!N10="",0,'運営権対価 (例)'!N10)</f>
        <v>3.0000000000000044</v>
      </c>
      <c r="O76" s="43">
        <f>IF('運営権対価 (例)'!O10="",0,'運営権対価 (例)'!O10)</f>
        <v>2.7000000000000042</v>
      </c>
      <c r="P76" s="43">
        <f>IF('運営権対価 (例)'!P10="",0,'運営権対価 (例)'!P10)</f>
        <v>2.4000000000000039</v>
      </c>
      <c r="Q76" s="43">
        <f>IF('運営権対価 (例)'!Q10="",0,'運営権対価 (例)'!Q10)</f>
        <v>2.1000000000000036</v>
      </c>
      <c r="R76" s="43">
        <f>IF('運営権対価 (例)'!R10="",0,'運営権対価 (例)'!R10)</f>
        <v>1.8000000000000034</v>
      </c>
      <c r="S76" s="43">
        <f>IF('運営権対価 (例)'!S10="",0,'運営権対価 (例)'!S10)</f>
        <v>1.5000000000000031</v>
      </c>
      <c r="T76" s="43">
        <f>IF('運営権対価 (例)'!T10="",0,'運営権対価 (例)'!T10)</f>
        <v>1.2000000000000028</v>
      </c>
      <c r="U76" s="43">
        <f>IF('運営権対価 (例)'!U10="",0,'運営権対価 (例)'!U10)</f>
        <v>0.90000000000000258</v>
      </c>
      <c r="V76" s="43">
        <f>IF('運営権対価 (例)'!V10="",0,'運営権対価 (例)'!V10)</f>
        <v>0.60000000000000231</v>
      </c>
      <c r="W76" s="43">
        <f>IF('運営権対価 (例)'!W10="",0,'運営権対価 (例)'!W10)</f>
        <v>0.3000000000000021</v>
      </c>
      <c r="X76" s="43">
        <f>IF('運営権対価 (例)'!X10="",0,'運営権対価 (例)'!X10)</f>
        <v>1.8873791418627661E-15</v>
      </c>
      <c r="Y76" s="6"/>
    </row>
    <row r="77" spans="1:26" ht="14">
      <c r="B77" s="18" t="s">
        <v>22</v>
      </c>
      <c r="C77" s="21"/>
      <c r="D77" s="19"/>
      <c r="E77" s="42">
        <f>SUM(E78:E80)</f>
        <v>2.8500000000000045</v>
      </c>
      <c r="F77" s="42">
        <f t="shared" ref="F77:X77" si="30">SUM(F78:F80)</f>
        <v>2.7000000000000046</v>
      </c>
      <c r="G77" s="42">
        <f t="shared" si="30"/>
        <v>2.5500000000000047</v>
      </c>
      <c r="H77" s="42">
        <f t="shared" si="30"/>
        <v>2.4000000000000048</v>
      </c>
      <c r="I77" s="42">
        <f t="shared" si="30"/>
        <v>2.2500000000000049</v>
      </c>
      <c r="J77" s="42">
        <f t="shared" si="30"/>
        <v>2.100000000000005</v>
      </c>
      <c r="K77" s="42">
        <f t="shared" si="30"/>
        <v>1.9500000000000051</v>
      </c>
      <c r="L77" s="42">
        <f t="shared" si="30"/>
        <v>1.8000000000000052</v>
      </c>
      <c r="M77" s="42">
        <f t="shared" si="30"/>
        <v>1.6500000000000052</v>
      </c>
      <c r="N77" s="42">
        <f t="shared" si="30"/>
        <v>1.5000000000000053</v>
      </c>
      <c r="O77" s="42">
        <f t="shared" si="30"/>
        <v>1.3500000000000054</v>
      </c>
      <c r="P77" s="42">
        <f t="shared" si="30"/>
        <v>1.2000000000000055</v>
      </c>
      <c r="Q77" s="42">
        <f t="shared" si="30"/>
        <v>1.0500000000000056</v>
      </c>
      <c r="R77" s="42">
        <f t="shared" si="30"/>
        <v>0.90000000000000557</v>
      </c>
      <c r="S77" s="42">
        <f t="shared" si="30"/>
        <v>0.75000000000000555</v>
      </c>
      <c r="T77" s="42">
        <f t="shared" si="30"/>
        <v>0.60000000000000553</v>
      </c>
      <c r="U77" s="42">
        <f t="shared" si="30"/>
        <v>0.45000000000000551</v>
      </c>
      <c r="V77" s="42">
        <f t="shared" si="30"/>
        <v>0.30000000000000548</v>
      </c>
      <c r="W77" s="42">
        <f t="shared" si="30"/>
        <v>0.15000000000000549</v>
      </c>
      <c r="X77" s="42">
        <f t="shared" si="30"/>
        <v>5.4956039718945249E-15</v>
      </c>
    </row>
    <row r="78" spans="1:26" ht="14">
      <c r="B78" s="22"/>
      <c r="C78" s="23" t="s">
        <v>26</v>
      </c>
      <c r="D78" s="29"/>
      <c r="E78" s="45">
        <f>SUM($E62:E63)</f>
        <v>0</v>
      </c>
      <c r="F78" s="45">
        <f>SUM($E62:F63)</f>
        <v>0</v>
      </c>
      <c r="G78" s="45">
        <f>SUM($E62:G63)</f>
        <v>0</v>
      </c>
      <c r="H78" s="45">
        <f>SUM($E62:H63)</f>
        <v>0</v>
      </c>
      <c r="I78" s="45">
        <f>SUM($E62:I63)</f>
        <v>0</v>
      </c>
      <c r="J78" s="45">
        <f>SUM($E62:J63)</f>
        <v>0</v>
      </c>
      <c r="K78" s="45">
        <f>SUM($E62:K63)</f>
        <v>0</v>
      </c>
      <c r="L78" s="45">
        <f>SUM($E62:L63)</f>
        <v>0</v>
      </c>
      <c r="M78" s="45">
        <f>SUM($E62:M63)</f>
        <v>0</v>
      </c>
      <c r="N78" s="45">
        <f>SUM($E62:N63)</f>
        <v>0</v>
      </c>
      <c r="O78" s="45">
        <f>SUM($E62:O63)</f>
        <v>0</v>
      </c>
      <c r="P78" s="45">
        <f>SUM($E62:P63)</f>
        <v>0</v>
      </c>
      <c r="Q78" s="45">
        <f>SUM($E62:Q63)</f>
        <v>0</v>
      </c>
      <c r="R78" s="45">
        <f>SUM($E62:R63)</f>
        <v>0</v>
      </c>
      <c r="S78" s="45">
        <f>SUM($E62:S63)</f>
        <v>0</v>
      </c>
      <c r="T78" s="45">
        <f>SUM($E62:T63)</f>
        <v>0</v>
      </c>
      <c r="U78" s="45">
        <f>SUM($E62:U63)</f>
        <v>0</v>
      </c>
      <c r="V78" s="45">
        <f>SUM($E62:V63)</f>
        <v>0</v>
      </c>
      <c r="W78" s="45">
        <f>SUM($E62:W63)</f>
        <v>0</v>
      </c>
      <c r="X78" s="45">
        <f>SUM($E62:X63)</f>
        <v>0</v>
      </c>
    </row>
    <row r="79" spans="1:26" ht="14">
      <c r="B79" s="22"/>
      <c r="C79" s="25" t="s">
        <v>32</v>
      </c>
      <c r="D79" s="20"/>
      <c r="E79" s="43">
        <f>IF('運営権対価 (例)'!E16="",0,'運営権対価 (例)'!E16)</f>
        <v>2.8500000000000045</v>
      </c>
      <c r="F79" s="43">
        <f>IF('運営権対価 (例)'!F16="",0,'運営権対価 (例)'!F16)</f>
        <v>2.7000000000000046</v>
      </c>
      <c r="G79" s="43">
        <f>IF('運営権対価 (例)'!G16="",0,'運営権対価 (例)'!G16)</f>
        <v>2.5500000000000047</v>
      </c>
      <c r="H79" s="43">
        <f>IF('運営権対価 (例)'!H16="",0,'運営権対価 (例)'!H16)</f>
        <v>2.4000000000000048</v>
      </c>
      <c r="I79" s="43">
        <f>IF('運営権対価 (例)'!I16="",0,'運営権対価 (例)'!I16)</f>
        <v>2.2500000000000049</v>
      </c>
      <c r="J79" s="43">
        <f>IF('運営権対価 (例)'!J16="",0,'運営権対価 (例)'!J16)</f>
        <v>2.100000000000005</v>
      </c>
      <c r="K79" s="43">
        <f>IF('運営権対価 (例)'!K16="",0,'運営権対価 (例)'!K16)</f>
        <v>1.9500000000000051</v>
      </c>
      <c r="L79" s="43">
        <f>IF('運営権対価 (例)'!L16="",0,'運営権対価 (例)'!L16)</f>
        <v>1.8000000000000052</v>
      </c>
      <c r="M79" s="43">
        <f>IF('運営権対価 (例)'!M16="",0,'運営権対価 (例)'!M16)</f>
        <v>1.6500000000000052</v>
      </c>
      <c r="N79" s="43">
        <f>IF('運営権対価 (例)'!N16="",0,'運営権対価 (例)'!N16)</f>
        <v>1.5000000000000053</v>
      </c>
      <c r="O79" s="43">
        <f>IF('運営権対価 (例)'!O16="",0,'運営権対価 (例)'!O16)</f>
        <v>1.3500000000000054</v>
      </c>
      <c r="P79" s="43">
        <f>IF('運営権対価 (例)'!P16="",0,'運営権対価 (例)'!P16)</f>
        <v>1.2000000000000055</v>
      </c>
      <c r="Q79" s="43">
        <f>IF('運営権対価 (例)'!Q16="",0,'運営権対価 (例)'!Q16)</f>
        <v>1.0500000000000056</v>
      </c>
      <c r="R79" s="43">
        <f>IF('運営権対価 (例)'!R16="",0,'運営権対価 (例)'!R16)</f>
        <v>0.90000000000000557</v>
      </c>
      <c r="S79" s="43">
        <f>IF('運営権対価 (例)'!S16="",0,'運営権対価 (例)'!S16)</f>
        <v>0.75000000000000555</v>
      </c>
      <c r="T79" s="43">
        <f>IF('運営権対価 (例)'!T16="",0,'運営権対価 (例)'!T16)</f>
        <v>0.60000000000000553</v>
      </c>
      <c r="U79" s="43">
        <f>IF('運営権対価 (例)'!U16="",0,'運営権対価 (例)'!U16)</f>
        <v>0.45000000000000551</v>
      </c>
      <c r="V79" s="43">
        <f>IF('運営権対価 (例)'!V16="",0,'運営権対価 (例)'!V16)</f>
        <v>0.30000000000000548</v>
      </c>
      <c r="W79" s="43">
        <f>IF('運営権対価 (例)'!W16="",0,'運営権対価 (例)'!W16)</f>
        <v>0.15000000000000549</v>
      </c>
      <c r="X79" s="43">
        <f>IF('運営権対価 (例)'!X16="",0,'運営権対価 (例)'!X16)</f>
        <v>5.4956039718945249E-15</v>
      </c>
      <c r="Y79" s="6"/>
    </row>
    <row r="80" spans="1:26" ht="14">
      <c r="B80" s="22"/>
      <c r="C80" s="25" t="s">
        <v>41</v>
      </c>
      <c r="D80" s="20"/>
      <c r="E80" s="38"/>
      <c r="F80" s="38"/>
      <c r="G80" s="38"/>
      <c r="H80" s="38"/>
      <c r="I80" s="38"/>
      <c r="J80" s="38"/>
      <c r="K80" s="38"/>
      <c r="L80" s="38"/>
      <c r="M80" s="38"/>
      <c r="N80" s="38"/>
      <c r="O80" s="38"/>
      <c r="P80" s="38"/>
      <c r="Q80" s="38"/>
      <c r="R80" s="38"/>
      <c r="S80" s="38"/>
      <c r="T80" s="38"/>
      <c r="U80" s="38"/>
      <c r="V80" s="38"/>
      <c r="W80" s="38"/>
      <c r="X80" s="38"/>
      <c r="Y80" s="6"/>
    </row>
    <row r="81" spans="2:25" ht="14">
      <c r="B81" s="32" t="s">
        <v>23</v>
      </c>
      <c r="C81" s="21"/>
      <c r="D81" s="19"/>
      <c r="E81" s="42">
        <f>SUM(E82:E84)</f>
        <v>33.265689999999992</v>
      </c>
      <c r="F81" s="42">
        <f t="shared" ref="F81:X81" si="31">SUM(F82:F84)</f>
        <v>56.531379999999984</v>
      </c>
      <c r="G81" s="42">
        <f t="shared" si="31"/>
        <v>79.797069999999977</v>
      </c>
      <c r="H81" s="42">
        <f t="shared" si="31"/>
        <v>103.06275999999997</v>
      </c>
      <c r="I81" s="42">
        <f t="shared" si="31"/>
        <v>126.32844999999996</v>
      </c>
      <c r="J81" s="42">
        <f t="shared" si="31"/>
        <v>149.59413999999995</v>
      </c>
      <c r="K81" s="42">
        <f t="shared" si="31"/>
        <v>172.85982999999993</v>
      </c>
      <c r="L81" s="42">
        <f t="shared" si="31"/>
        <v>196.12551999999994</v>
      </c>
      <c r="M81" s="42">
        <f t="shared" si="31"/>
        <v>219.39120999999994</v>
      </c>
      <c r="N81" s="42">
        <f t="shared" si="31"/>
        <v>242.65689999999995</v>
      </c>
      <c r="O81" s="42">
        <f t="shared" si="31"/>
        <v>265.92258999999996</v>
      </c>
      <c r="P81" s="42">
        <f t="shared" si="31"/>
        <v>289.18827999999996</v>
      </c>
      <c r="Q81" s="42">
        <f t="shared" si="31"/>
        <v>312.45396999999997</v>
      </c>
      <c r="R81" s="42">
        <f t="shared" si="31"/>
        <v>335.71965999999998</v>
      </c>
      <c r="S81" s="42">
        <f t="shared" si="31"/>
        <v>358.98534999999998</v>
      </c>
      <c r="T81" s="42">
        <f t="shared" si="31"/>
        <v>382.25103999999999</v>
      </c>
      <c r="U81" s="42">
        <f t="shared" si="31"/>
        <v>405.51673</v>
      </c>
      <c r="V81" s="42">
        <f t="shared" si="31"/>
        <v>428.78242</v>
      </c>
      <c r="W81" s="42">
        <f t="shared" si="31"/>
        <v>452.04811000000001</v>
      </c>
      <c r="X81" s="42">
        <f t="shared" si="31"/>
        <v>475.31380000000001</v>
      </c>
    </row>
    <row r="82" spans="2:25" ht="14">
      <c r="B82" s="22"/>
      <c r="C82" s="23" t="s">
        <v>24</v>
      </c>
      <c r="D82" s="29"/>
      <c r="E82" s="34">
        <v>10</v>
      </c>
      <c r="F82" s="34">
        <f>E82</f>
        <v>10</v>
      </c>
      <c r="G82" s="34">
        <f>F82</f>
        <v>10</v>
      </c>
      <c r="H82" s="34">
        <f t="shared" ref="H82:X82" si="32">G82</f>
        <v>10</v>
      </c>
      <c r="I82" s="34">
        <f t="shared" si="32"/>
        <v>10</v>
      </c>
      <c r="J82" s="34">
        <f t="shared" si="32"/>
        <v>10</v>
      </c>
      <c r="K82" s="34">
        <f t="shared" si="32"/>
        <v>10</v>
      </c>
      <c r="L82" s="34">
        <f t="shared" si="32"/>
        <v>10</v>
      </c>
      <c r="M82" s="34">
        <f t="shared" si="32"/>
        <v>10</v>
      </c>
      <c r="N82" s="34">
        <f t="shared" si="32"/>
        <v>10</v>
      </c>
      <c r="O82" s="34">
        <f t="shared" si="32"/>
        <v>10</v>
      </c>
      <c r="P82" s="34">
        <f t="shared" si="32"/>
        <v>10</v>
      </c>
      <c r="Q82" s="34">
        <f t="shared" si="32"/>
        <v>10</v>
      </c>
      <c r="R82" s="34">
        <f t="shared" si="32"/>
        <v>10</v>
      </c>
      <c r="S82" s="34">
        <f t="shared" si="32"/>
        <v>10</v>
      </c>
      <c r="T82" s="34">
        <f t="shared" si="32"/>
        <v>10</v>
      </c>
      <c r="U82" s="34">
        <f t="shared" si="32"/>
        <v>10</v>
      </c>
      <c r="V82" s="34">
        <f t="shared" si="32"/>
        <v>10</v>
      </c>
      <c r="W82" s="34">
        <f t="shared" si="32"/>
        <v>10</v>
      </c>
      <c r="X82" s="34">
        <f t="shared" si="32"/>
        <v>10</v>
      </c>
    </row>
    <row r="83" spans="2:25" ht="14">
      <c r="B83" s="22"/>
      <c r="C83" s="25" t="s">
        <v>34</v>
      </c>
      <c r="D83" s="20"/>
      <c r="E83" s="43">
        <f>SUM($E39:E39)</f>
        <v>23.265689999999992</v>
      </c>
      <c r="F83" s="43">
        <f>SUM($E39:F39)</f>
        <v>46.531379999999984</v>
      </c>
      <c r="G83" s="43">
        <f>SUM($E39:G39)</f>
        <v>69.797069999999977</v>
      </c>
      <c r="H83" s="43">
        <f>SUM($E39:H39)</f>
        <v>93.062759999999969</v>
      </c>
      <c r="I83" s="43">
        <f>SUM($E39:I39)</f>
        <v>116.32844999999996</v>
      </c>
      <c r="J83" s="43">
        <f>SUM($E39:J39)</f>
        <v>139.59413999999995</v>
      </c>
      <c r="K83" s="43">
        <f>SUM($E39:K39)</f>
        <v>162.85982999999993</v>
      </c>
      <c r="L83" s="43">
        <f>SUM($E39:L39)</f>
        <v>186.12551999999994</v>
      </c>
      <c r="M83" s="43">
        <f>SUM($E39:M39)</f>
        <v>209.39120999999994</v>
      </c>
      <c r="N83" s="43">
        <f>SUM($E39:N39)</f>
        <v>232.65689999999995</v>
      </c>
      <c r="O83" s="43">
        <f>SUM($E39:O39)</f>
        <v>255.92258999999996</v>
      </c>
      <c r="P83" s="43">
        <f>SUM($E39:P39)</f>
        <v>279.18827999999996</v>
      </c>
      <c r="Q83" s="43">
        <f>SUM($E39:Q39)</f>
        <v>302.45396999999997</v>
      </c>
      <c r="R83" s="43">
        <f>SUM($E39:R39)</f>
        <v>325.71965999999998</v>
      </c>
      <c r="S83" s="43">
        <f>SUM($E39:S39)</f>
        <v>348.98534999999998</v>
      </c>
      <c r="T83" s="43">
        <f>SUM($E39:T39)</f>
        <v>372.25103999999999</v>
      </c>
      <c r="U83" s="43">
        <f>SUM($E39:U39)</f>
        <v>395.51673</v>
      </c>
      <c r="V83" s="43">
        <f>SUM($E39:V39)</f>
        <v>418.78242</v>
      </c>
      <c r="W83" s="43">
        <f>SUM($E39:W39)</f>
        <v>442.04811000000001</v>
      </c>
      <c r="X83" s="43">
        <f>SUM($E39:X39)</f>
        <v>465.31380000000001</v>
      </c>
    </row>
    <row r="84" spans="2:25" ht="14">
      <c r="B84" s="22"/>
      <c r="C84" s="25"/>
      <c r="D84" s="20"/>
      <c r="E84" s="35"/>
      <c r="F84" s="35"/>
      <c r="G84" s="35"/>
      <c r="H84" s="35"/>
      <c r="I84" s="35"/>
      <c r="J84" s="35"/>
      <c r="K84" s="35"/>
      <c r="L84" s="35"/>
      <c r="M84" s="35"/>
      <c r="N84" s="35"/>
      <c r="O84" s="35"/>
      <c r="P84" s="35"/>
      <c r="Q84" s="35"/>
      <c r="R84" s="35"/>
      <c r="S84" s="35"/>
      <c r="T84" s="35"/>
      <c r="U84" s="35"/>
      <c r="V84" s="35"/>
      <c r="W84" s="35"/>
      <c r="X84" s="35"/>
      <c r="Y84" s="6"/>
    </row>
    <row r="85" spans="2:25" ht="14">
      <c r="B85" s="8" t="s">
        <v>25</v>
      </c>
      <c r="C85" s="26"/>
      <c r="D85" s="17"/>
      <c r="E85" s="44">
        <f>SUM(E77,E81)</f>
        <v>36.115689999999994</v>
      </c>
      <c r="F85" s="44">
        <f t="shared" ref="F85:X85" si="33">SUM(F77,F81)</f>
        <v>59.231379999999987</v>
      </c>
      <c r="G85" s="44">
        <f t="shared" si="33"/>
        <v>82.347069999999988</v>
      </c>
      <c r="H85" s="44">
        <f t="shared" si="33"/>
        <v>105.46275999999997</v>
      </c>
      <c r="I85" s="44">
        <f t="shared" si="33"/>
        <v>128.57844999999998</v>
      </c>
      <c r="J85" s="44">
        <f t="shared" si="33"/>
        <v>151.69413999999995</v>
      </c>
      <c r="K85" s="44">
        <f t="shared" si="33"/>
        <v>174.80982999999995</v>
      </c>
      <c r="L85" s="44">
        <f t="shared" si="33"/>
        <v>197.92551999999995</v>
      </c>
      <c r="M85" s="44">
        <f t="shared" si="33"/>
        <v>221.04120999999995</v>
      </c>
      <c r="N85" s="44">
        <f t="shared" si="33"/>
        <v>244.15689999999995</v>
      </c>
      <c r="O85" s="44">
        <f t="shared" si="33"/>
        <v>267.27258999999998</v>
      </c>
      <c r="P85" s="44">
        <f t="shared" si="33"/>
        <v>290.38827999999995</v>
      </c>
      <c r="Q85" s="44">
        <f t="shared" si="33"/>
        <v>313.50396999999998</v>
      </c>
      <c r="R85" s="44">
        <f t="shared" si="33"/>
        <v>336.61965999999995</v>
      </c>
      <c r="S85" s="44">
        <f t="shared" si="33"/>
        <v>359.73534999999998</v>
      </c>
      <c r="T85" s="44">
        <f t="shared" si="33"/>
        <v>382.85104000000001</v>
      </c>
      <c r="U85" s="44">
        <f t="shared" si="33"/>
        <v>405.96672999999998</v>
      </c>
      <c r="V85" s="44">
        <f t="shared" si="33"/>
        <v>429.08242000000001</v>
      </c>
      <c r="W85" s="44">
        <f t="shared" si="33"/>
        <v>452.19810999999999</v>
      </c>
      <c r="X85" s="44">
        <f t="shared" si="33"/>
        <v>475.31380000000001</v>
      </c>
    </row>
    <row r="86" spans="2:25" ht="14">
      <c r="B86" s="40" t="s">
        <v>55</v>
      </c>
      <c r="C86" s="26"/>
      <c r="D86" s="17"/>
      <c r="E86" s="163" t="str">
        <f>IF(ROUND(E74,3)-ROUND(E85,3)=0,"一致","不一致")</f>
        <v>一致</v>
      </c>
      <c r="F86" s="163" t="str">
        <f t="shared" ref="F86:X86" si="34">IF(ROUND(F74,3)-ROUND(F85,3)=0,"一致","不一致")</f>
        <v>一致</v>
      </c>
      <c r="G86" s="163" t="str">
        <f t="shared" si="34"/>
        <v>一致</v>
      </c>
      <c r="H86" s="163" t="str">
        <f t="shared" si="34"/>
        <v>一致</v>
      </c>
      <c r="I86" s="163" t="str">
        <f t="shared" si="34"/>
        <v>一致</v>
      </c>
      <c r="J86" s="163" t="str">
        <f t="shared" si="34"/>
        <v>一致</v>
      </c>
      <c r="K86" s="163" t="str">
        <f t="shared" si="34"/>
        <v>一致</v>
      </c>
      <c r="L86" s="163" t="str">
        <f t="shared" si="34"/>
        <v>一致</v>
      </c>
      <c r="M86" s="163" t="str">
        <f t="shared" si="34"/>
        <v>一致</v>
      </c>
      <c r="N86" s="163" t="str">
        <f t="shared" si="34"/>
        <v>一致</v>
      </c>
      <c r="O86" s="163" t="str">
        <f t="shared" si="34"/>
        <v>一致</v>
      </c>
      <c r="P86" s="163" t="str">
        <f t="shared" si="34"/>
        <v>一致</v>
      </c>
      <c r="Q86" s="163" t="str">
        <f t="shared" si="34"/>
        <v>一致</v>
      </c>
      <c r="R86" s="163" t="str">
        <f t="shared" si="34"/>
        <v>一致</v>
      </c>
      <c r="S86" s="163" t="str">
        <f t="shared" si="34"/>
        <v>一致</v>
      </c>
      <c r="T86" s="163" t="str">
        <f t="shared" si="34"/>
        <v>一致</v>
      </c>
      <c r="U86" s="163" t="str">
        <f t="shared" si="34"/>
        <v>一致</v>
      </c>
      <c r="V86" s="163" t="str">
        <f t="shared" si="34"/>
        <v>一致</v>
      </c>
      <c r="W86" s="163" t="str">
        <f t="shared" si="34"/>
        <v>一致</v>
      </c>
      <c r="X86" s="163" t="str">
        <f t="shared" si="34"/>
        <v>一致</v>
      </c>
    </row>
  </sheetData>
  <phoneticPr fontId="3"/>
  <conditionalFormatting sqref="E86:X86">
    <cfRule type="cellIs" dxfId="4" priority="1" operator="equal">
      <formula>"不一致"</formula>
    </cfRule>
  </conditionalFormatting>
  <printOptions horizontalCentered="1"/>
  <pageMargins left="0.98425196850393704" right="0.98425196850393704" top="0.98425196850393704" bottom="0.98425196850393704" header="0.51181102362204722" footer="0.51181102362204722"/>
  <pageSetup paperSize="8" scale="58"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136419-06BC-43F6-9F3D-CD3CA0FD72D5}">
  <sheetPr codeName="Sheet14">
    <pageSetUpPr fitToPage="1"/>
  </sheetPr>
  <dimension ref="A1:Z30"/>
  <sheetViews>
    <sheetView showGridLines="0" view="pageBreakPreview" zoomScaleNormal="85" zoomScaleSheetLayoutView="100" workbookViewId="0"/>
  </sheetViews>
  <sheetFormatPr defaultColWidth="0" defaultRowHeight="14"/>
  <cols>
    <col min="1" max="2" width="4.08984375" style="1" customWidth="1"/>
    <col min="3" max="3" width="37.90625" style="1" customWidth="1"/>
    <col min="4" max="4" width="10.453125" style="1" customWidth="1"/>
    <col min="5" max="5" width="13.36328125" style="1" customWidth="1"/>
    <col min="6" max="25" width="12.6328125" style="1" customWidth="1"/>
    <col min="26" max="26" width="9" style="1" customWidth="1"/>
    <col min="27" max="16384" width="9" style="1" hidden="1"/>
  </cols>
  <sheetData>
    <row r="1" spans="1:26">
      <c r="A1" s="49"/>
      <c r="B1" s="49"/>
      <c r="C1" s="49"/>
      <c r="D1" s="49"/>
      <c r="E1" s="49"/>
      <c r="F1" s="49"/>
      <c r="G1" s="49"/>
      <c r="H1" s="49"/>
      <c r="I1" s="49"/>
      <c r="J1" s="49"/>
      <c r="K1" s="49"/>
      <c r="L1" s="49"/>
      <c r="M1" s="49"/>
      <c r="N1" s="49"/>
      <c r="O1" s="49"/>
      <c r="P1" s="49"/>
      <c r="Q1" s="49"/>
      <c r="R1" s="49"/>
      <c r="S1" s="49"/>
      <c r="T1" s="49"/>
      <c r="U1" s="49"/>
      <c r="V1" s="49"/>
      <c r="W1" s="49"/>
      <c r="X1" s="49"/>
      <c r="Y1" s="49"/>
      <c r="Z1" s="49"/>
    </row>
    <row r="2" spans="1:26" ht="15.5">
      <c r="A2" s="51" t="s">
        <v>257</v>
      </c>
      <c r="B2" s="49"/>
      <c r="C2" s="49"/>
      <c r="D2" s="49"/>
      <c r="E2" s="49"/>
      <c r="F2" s="49"/>
      <c r="G2" s="49"/>
      <c r="H2" s="49"/>
      <c r="I2" s="49"/>
      <c r="J2" s="49"/>
      <c r="K2" s="49"/>
      <c r="L2" s="49"/>
      <c r="M2" s="49"/>
      <c r="N2" s="49"/>
      <c r="O2" s="49"/>
      <c r="P2" s="49"/>
      <c r="Q2" s="49"/>
      <c r="R2" s="49"/>
      <c r="S2" s="49"/>
      <c r="T2" s="49"/>
      <c r="U2" s="49"/>
      <c r="V2" s="49"/>
      <c r="W2" s="49"/>
      <c r="X2" s="49"/>
      <c r="Y2" s="49"/>
      <c r="Z2" s="49"/>
    </row>
    <row r="3" spans="1:26" ht="15.5">
      <c r="A3" s="51"/>
      <c r="B3" s="56"/>
      <c r="C3" s="57" t="s">
        <v>35</v>
      </c>
      <c r="D3" s="61">
        <v>20</v>
      </c>
      <c r="E3" s="49"/>
      <c r="F3" s="49"/>
      <c r="G3" s="49"/>
      <c r="H3" s="49"/>
      <c r="I3" s="49"/>
      <c r="J3" s="49"/>
      <c r="K3" s="49"/>
      <c r="L3" s="49"/>
      <c r="M3" s="49"/>
      <c r="N3" s="49"/>
      <c r="O3" s="49"/>
      <c r="P3" s="49"/>
      <c r="Q3" s="49"/>
      <c r="R3" s="49"/>
      <c r="S3" s="49"/>
      <c r="T3" s="49"/>
      <c r="U3" s="49"/>
      <c r="V3" s="49"/>
      <c r="W3" s="49"/>
      <c r="X3" s="49"/>
      <c r="Y3" s="49"/>
      <c r="Z3" s="49"/>
    </row>
    <row r="4" spans="1:26" ht="15.5">
      <c r="A4" s="51"/>
      <c r="B4" s="58"/>
      <c r="C4" s="58"/>
      <c r="D4" s="59"/>
      <c r="E4" s="49"/>
      <c r="F4" s="49"/>
      <c r="G4" s="49"/>
      <c r="H4" s="49"/>
      <c r="I4" s="49"/>
      <c r="J4" s="49"/>
      <c r="K4" s="49"/>
      <c r="L4" s="49"/>
      <c r="M4" s="49"/>
      <c r="N4" s="49"/>
      <c r="O4" s="49"/>
      <c r="P4" s="49"/>
      <c r="Q4" s="49"/>
      <c r="R4" s="49"/>
      <c r="S4" s="49"/>
      <c r="T4" s="49"/>
      <c r="U4" s="49"/>
      <c r="V4" s="49"/>
      <c r="W4" s="49"/>
      <c r="X4" s="49"/>
      <c r="Y4" s="52" t="s">
        <v>28</v>
      </c>
      <c r="Z4" s="49"/>
    </row>
    <row r="5" spans="1:26">
      <c r="A5" s="60" t="s">
        <v>36</v>
      </c>
      <c r="B5" s="49"/>
      <c r="C5" s="49"/>
      <c r="D5" s="49"/>
      <c r="E5" s="41">
        <v>5</v>
      </c>
      <c r="F5" s="41">
        <v>6</v>
      </c>
      <c r="G5" s="41">
        <v>7</v>
      </c>
      <c r="H5" s="41">
        <v>8</v>
      </c>
      <c r="I5" s="41">
        <v>9</v>
      </c>
      <c r="J5" s="41">
        <v>10</v>
      </c>
      <c r="K5" s="41">
        <v>11</v>
      </c>
      <c r="L5" s="41">
        <v>12</v>
      </c>
      <c r="M5" s="41">
        <v>13</v>
      </c>
      <c r="N5" s="41">
        <v>14</v>
      </c>
      <c r="O5" s="41">
        <v>15</v>
      </c>
      <c r="P5" s="41">
        <v>16</v>
      </c>
      <c r="Q5" s="41">
        <v>17</v>
      </c>
      <c r="R5" s="41">
        <v>18</v>
      </c>
      <c r="S5" s="41">
        <v>19</v>
      </c>
      <c r="T5" s="41">
        <v>20</v>
      </c>
      <c r="U5" s="41">
        <v>21</v>
      </c>
      <c r="V5" s="41">
        <v>22</v>
      </c>
      <c r="W5" s="41">
        <v>23</v>
      </c>
      <c r="X5" s="41">
        <v>24</v>
      </c>
      <c r="Y5" s="155"/>
      <c r="Z5" s="49"/>
    </row>
    <row r="6" spans="1:26">
      <c r="A6" s="49"/>
      <c r="B6" s="49"/>
      <c r="C6" s="49"/>
      <c r="D6" s="49"/>
      <c r="E6" s="2">
        <v>1</v>
      </c>
      <c r="F6" s="2">
        <f t="shared" ref="F6:X6" si="0">E6+1</f>
        <v>2</v>
      </c>
      <c r="G6" s="2">
        <f t="shared" si="0"/>
        <v>3</v>
      </c>
      <c r="H6" s="2">
        <f t="shared" si="0"/>
        <v>4</v>
      </c>
      <c r="I6" s="2">
        <f t="shared" si="0"/>
        <v>5</v>
      </c>
      <c r="J6" s="2">
        <f t="shared" si="0"/>
        <v>6</v>
      </c>
      <c r="K6" s="2">
        <f t="shared" si="0"/>
        <v>7</v>
      </c>
      <c r="L6" s="2">
        <f t="shared" si="0"/>
        <v>8</v>
      </c>
      <c r="M6" s="2">
        <f t="shared" si="0"/>
        <v>9</v>
      </c>
      <c r="N6" s="2">
        <f t="shared" si="0"/>
        <v>10</v>
      </c>
      <c r="O6" s="2">
        <f t="shared" si="0"/>
        <v>11</v>
      </c>
      <c r="P6" s="2">
        <f t="shared" si="0"/>
        <v>12</v>
      </c>
      <c r="Q6" s="2">
        <f t="shared" si="0"/>
        <v>13</v>
      </c>
      <c r="R6" s="2">
        <f t="shared" si="0"/>
        <v>14</v>
      </c>
      <c r="S6" s="2">
        <f t="shared" si="0"/>
        <v>15</v>
      </c>
      <c r="T6" s="2">
        <f t="shared" si="0"/>
        <v>16</v>
      </c>
      <c r="U6" s="2">
        <f t="shared" si="0"/>
        <v>17</v>
      </c>
      <c r="V6" s="2">
        <f t="shared" si="0"/>
        <v>18</v>
      </c>
      <c r="W6" s="2">
        <f t="shared" si="0"/>
        <v>19</v>
      </c>
      <c r="X6" s="2">
        <f t="shared" si="0"/>
        <v>20</v>
      </c>
      <c r="Y6" s="156" t="s">
        <v>267</v>
      </c>
      <c r="Z6" s="49"/>
    </row>
    <row r="7" spans="1:26">
      <c r="A7" s="49"/>
      <c r="B7" s="62"/>
      <c r="C7" s="49"/>
      <c r="D7" s="49"/>
      <c r="E7" s="3">
        <v>45382</v>
      </c>
      <c r="F7" s="3">
        <f t="shared" ref="F7:X7" si="1">DATE(YEAR(E7)+1,MONTH(E7),DAY(E7))</f>
        <v>45747</v>
      </c>
      <c r="G7" s="3">
        <f t="shared" si="1"/>
        <v>46112</v>
      </c>
      <c r="H7" s="3">
        <f t="shared" si="1"/>
        <v>46477</v>
      </c>
      <c r="I7" s="3">
        <f t="shared" si="1"/>
        <v>46843</v>
      </c>
      <c r="J7" s="3">
        <f t="shared" si="1"/>
        <v>47208</v>
      </c>
      <c r="K7" s="3">
        <f t="shared" si="1"/>
        <v>47573</v>
      </c>
      <c r="L7" s="3">
        <f t="shared" si="1"/>
        <v>47938</v>
      </c>
      <c r="M7" s="3">
        <f t="shared" si="1"/>
        <v>48304</v>
      </c>
      <c r="N7" s="3">
        <f t="shared" si="1"/>
        <v>48669</v>
      </c>
      <c r="O7" s="3">
        <f t="shared" si="1"/>
        <v>49034</v>
      </c>
      <c r="P7" s="3">
        <f t="shared" si="1"/>
        <v>49399</v>
      </c>
      <c r="Q7" s="3">
        <f t="shared" si="1"/>
        <v>49765</v>
      </c>
      <c r="R7" s="3">
        <f t="shared" si="1"/>
        <v>50130</v>
      </c>
      <c r="S7" s="3">
        <f t="shared" si="1"/>
        <v>50495</v>
      </c>
      <c r="T7" s="3">
        <f t="shared" si="1"/>
        <v>50860</v>
      </c>
      <c r="U7" s="3">
        <f t="shared" si="1"/>
        <v>51226</v>
      </c>
      <c r="V7" s="3">
        <f t="shared" si="1"/>
        <v>51591</v>
      </c>
      <c r="W7" s="3">
        <f t="shared" si="1"/>
        <v>51956</v>
      </c>
      <c r="X7" s="3">
        <f t="shared" si="1"/>
        <v>52321</v>
      </c>
      <c r="Y7" s="5"/>
      <c r="Z7" s="49"/>
    </row>
    <row r="8" spans="1:26">
      <c r="A8" s="49"/>
      <c r="B8" s="56" t="s">
        <v>37</v>
      </c>
      <c r="C8" s="57"/>
      <c r="D8" s="63"/>
      <c r="E8" s="64">
        <f>IF(E20="","",E20)</f>
        <v>6.0000000000000044</v>
      </c>
      <c r="F8" s="64">
        <f t="shared" ref="F8:V8" si="2">E10</f>
        <v>5.7000000000000046</v>
      </c>
      <c r="G8" s="64">
        <f t="shared" si="2"/>
        <v>5.4000000000000048</v>
      </c>
      <c r="H8" s="64">
        <f t="shared" si="2"/>
        <v>5.100000000000005</v>
      </c>
      <c r="I8" s="64">
        <f t="shared" si="2"/>
        <v>4.8000000000000052</v>
      </c>
      <c r="J8" s="64">
        <f t="shared" si="2"/>
        <v>4.5000000000000053</v>
      </c>
      <c r="K8" s="64">
        <f t="shared" si="2"/>
        <v>4.2000000000000055</v>
      </c>
      <c r="L8" s="64">
        <f t="shared" si="2"/>
        <v>3.9000000000000052</v>
      </c>
      <c r="M8" s="64">
        <f t="shared" si="2"/>
        <v>3.600000000000005</v>
      </c>
      <c r="N8" s="64">
        <f t="shared" si="2"/>
        <v>3.3000000000000047</v>
      </c>
      <c r="O8" s="64">
        <f t="shared" si="2"/>
        <v>3.0000000000000044</v>
      </c>
      <c r="P8" s="64">
        <f t="shared" si="2"/>
        <v>2.7000000000000042</v>
      </c>
      <c r="Q8" s="64">
        <f t="shared" si="2"/>
        <v>2.4000000000000039</v>
      </c>
      <c r="R8" s="64">
        <f t="shared" si="2"/>
        <v>2.1000000000000036</v>
      </c>
      <c r="S8" s="64">
        <f t="shared" si="2"/>
        <v>1.8000000000000034</v>
      </c>
      <c r="T8" s="64">
        <f t="shared" si="2"/>
        <v>1.5000000000000031</v>
      </c>
      <c r="U8" s="64">
        <f t="shared" si="2"/>
        <v>1.2000000000000028</v>
      </c>
      <c r="V8" s="64">
        <f t="shared" si="2"/>
        <v>0.90000000000000258</v>
      </c>
      <c r="W8" s="64">
        <f>V10</f>
        <v>0.60000000000000231</v>
      </c>
      <c r="X8" s="64">
        <f>W10</f>
        <v>0.3000000000000021</v>
      </c>
      <c r="Y8" s="64"/>
      <c r="Z8" s="49"/>
    </row>
    <row r="9" spans="1:26">
      <c r="A9" s="49"/>
      <c r="B9" s="56" t="s">
        <v>38</v>
      </c>
      <c r="C9" s="57"/>
      <c r="D9" s="63"/>
      <c r="E9" s="341">
        <f>IF($E$20="",0,($E$20)/$D$3)</f>
        <v>0.30000000000000021</v>
      </c>
      <c r="F9" s="341">
        <f>IF($E$20="",0,($E$20)/$D$3)</f>
        <v>0.30000000000000021</v>
      </c>
      <c r="G9" s="341">
        <f t="shared" ref="G9:X9" si="3">IF($E$20="",0,($E$20)/$D$3)</f>
        <v>0.30000000000000021</v>
      </c>
      <c r="H9" s="341">
        <f t="shared" si="3"/>
        <v>0.30000000000000021</v>
      </c>
      <c r="I9" s="341">
        <f t="shared" si="3"/>
        <v>0.30000000000000021</v>
      </c>
      <c r="J9" s="341">
        <f t="shared" si="3"/>
        <v>0.30000000000000021</v>
      </c>
      <c r="K9" s="341">
        <f t="shared" si="3"/>
        <v>0.30000000000000021</v>
      </c>
      <c r="L9" s="341">
        <f t="shared" si="3"/>
        <v>0.30000000000000021</v>
      </c>
      <c r="M9" s="341">
        <f t="shared" si="3"/>
        <v>0.30000000000000021</v>
      </c>
      <c r="N9" s="341">
        <f t="shared" si="3"/>
        <v>0.30000000000000021</v>
      </c>
      <c r="O9" s="341">
        <f t="shared" si="3"/>
        <v>0.30000000000000021</v>
      </c>
      <c r="P9" s="341">
        <f t="shared" si="3"/>
        <v>0.30000000000000021</v>
      </c>
      <c r="Q9" s="341">
        <f t="shared" si="3"/>
        <v>0.30000000000000021</v>
      </c>
      <c r="R9" s="341">
        <f t="shared" si="3"/>
        <v>0.30000000000000021</v>
      </c>
      <c r="S9" s="341">
        <f t="shared" si="3"/>
        <v>0.30000000000000021</v>
      </c>
      <c r="T9" s="341">
        <f t="shared" si="3"/>
        <v>0.30000000000000021</v>
      </c>
      <c r="U9" s="341">
        <f t="shared" si="3"/>
        <v>0.30000000000000021</v>
      </c>
      <c r="V9" s="341">
        <f t="shared" si="3"/>
        <v>0.30000000000000021</v>
      </c>
      <c r="W9" s="341">
        <f t="shared" si="3"/>
        <v>0.30000000000000021</v>
      </c>
      <c r="X9" s="341">
        <f t="shared" si="3"/>
        <v>0.30000000000000021</v>
      </c>
      <c r="Y9" s="342">
        <f>IF(SUM(E9:X9)=0,"",SUM(E9:X9))</f>
        <v>6.0000000000000018</v>
      </c>
      <c r="Z9" s="49"/>
    </row>
    <row r="10" spans="1:26">
      <c r="A10" s="49"/>
      <c r="B10" s="56" t="s">
        <v>39</v>
      </c>
      <c r="C10" s="57"/>
      <c r="D10" s="63"/>
      <c r="E10" s="16">
        <f t="shared" ref="E10:V10" si="4">IF(OR(E8="",E9=""),"",E8-E9)</f>
        <v>5.7000000000000046</v>
      </c>
      <c r="F10" s="16">
        <f t="shared" si="4"/>
        <v>5.4000000000000048</v>
      </c>
      <c r="G10" s="16">
        <f t="shared" si="4"/>
        <v>5.100000000000005</v>
      </c>
      <c r="H10" s="16">
        <f t="shared" si="4"/>
        <v>4.8000000000000052</v>
      </c>
      <c r="I10" s="16">
        <f t="shared" si="4"/>
        <v>4.5000000000000053</v>
      </c>
      <c r="J10" s="16">
        <f t="shared" si="4"/>
        <v>4.2000000000000055</v>
      </c>
      <c r="K10" s="16">
        <f t="shared" si="4"/>
        <v>3.9000000000000052</v>
      </c>
      <c r="L10" s="16">
        <f t="shared" si="4"/>
        <v>3.600000000000005</v>
      </c>
      <c r="M10" s="16">
        <f t="shared" si="4"/>
        <v>3.3000000000000047</v>
      </c>
      <c r="N10" s="16">
        <f t="shared" si="4"/>
        <v>3.0000000000000044</v>
      </c>
      <c r="O10" s="16">
        <f t="shared" si="4"/>
        <v>2.7000000000000042</v>
      </c>
      <c r="P10" s="16">
        <f t="shared" si="4"/>
        <v>2.4000000000000039</v>
      </c>
      <c r="Q10" s="16">
        <f t="shared" si="4"/>
        <v>2.1000000000000036</v>
      </c>
      <c r="R10" s="16">
        <f t="shared" si="4"/>
        <v>1.8000000000000034</v>
      </c>
      <c r="S10" s="16">
        <f t="shared" si="4"/>
        <v>1.5000000000000031</v>
      </c>
      <c r="T10" s="16">
        <f t="shared" si="4"/>
        <v>1.2000000000000028</v>
      </c>
      <c r="U10" s="16">
        <f t="shared" si="4"/>
        <v>0.90000000000000258</v>
      </c>
      <c r="V10" s="16">
        <f t="shared" si="4"/>
        <v>0.60000000000000231</v>
      </c>
      <c r="W10" s="16">
        <f>IF(OR(W8="",W9=""),"",W8-W9)</f>
        <v>0.3000000000000021</v>
      </c>
      <c r="X10" s="16">
        <f>IF(OR(X8="",X9=""),"",X8-X9)</f>
        <v>1.8873791418627661E-15</v>
      </c>
      <c r="Y10" s="64"/>
      <c r="Z10" s="49"/>
    </row>
    <row r="11" spans="1:26">
      <c r="A11" s="49"/>
      <c r="B11" s="53"/>
      <c r="C11" s="53"/>
      <c r="D11" s="65"/>
      <c r="E11" s="68"/>
      <c r="F11" s="67"/>
      <c r="G11" s="67"/>
      <c r="H11" s="67"/>
      <c r="I11" s="67"/>
      <c r="J11" s="67"/>
      <c r="K11" s="67"/>
      <c r="L11" s="67"/>
      <c r="M11" s="67"/>
      <c r="N11" s="67"/>
      <c r="O11" s="67"/>
      <c r="P11" s="67"/>
      <c r="Q11" s="67"/>
      <c r="R11" s="67"/>
      <c r="S11" s="67"/>
      <c r="T11" s="67"/>
      <c r="U11" s="67"/>
      <c r="V11" s="67"/>
      <c r="W11" s="67"/>
      <c r="X11" s="67"/>
      <c r="Y11" s="67"/>
      <c r="Z11" s="49"/>
    </row>
    <row r="12" spans="1:26">
      <c r="A12" s="60" t="s">
        <v>40</v>
      </c>
      <c r="B12" s="58"/>
      <c r="C12" s="58"/>
      <c r="D12" s="69"/>
      <c r="E12" s="67"/>
      <c r="F12" s="67"/>
      <c r="G12" s="67"/>
      <c r="H12" s="67"/>
      <c r="I12" s="67"/>
      <c r="J12" s="67"/>
      <c r="K12" s="67"/>
      <c r="L12" s="67"/>
      <c r="M12" s="67"/>
      <c r="N12" s="67"/>
      <c r="O12" s="67"/>
      <c r="P12" s="67"/>
      <c r="Q12" s="67"/>
      <c r="R12" s="67"/>
      <c r="S12" s="67"/>
      <c r="T12" s="67"/>
      <c r="U12" s="67"/>
      <c r="V12" s="67"/>
      <c r="W12" s="67"/>
      <c r="X12" s="67"/>
      <c r="Y12" s="67"/>
      <c r="Z12" s="49"/>
    </row>
    <row r="13" spans="1:26">
      <c r="A13" s="49"/>
      <c r="B13" s="58"/>
      <c r="C13" s="58"/>
      <c r="D13" s="69"/>
      <c r="E13" s="67"/>
      <c r="F13" s="67"/>
      <c r="G13" s="67"/>
      <c r="H13" s="67"/>
      <c r="I13" s="67"/>
      <c r="J13" s="67"/>
      <c r="K13" s="67"/>
      <c r="L13" s="67"/>
      <c r="M13" s="67"/>
      <c r="N13" s="67"/>
      <c r="O13" s="67"/>
      <c r="P13" s="67"/>
      <c r="Q13" s="67"/>
      <c r="R13" s="67"/>
      <c r="S13" s="67"/>
      <c r="T13" s="67"/>
      <c r="U13" s="67"/>
      <c r="V13" s="67"/>
      <c r="W13" s="67"/>
      <c r="X13" s="67"/>
      <c r="Y13" s="52" t="s">
        <v>28</v>
      </c>
      <c r="Z13" s="49"/>
    </row>
    <row r="14" spans="1:26">
      <c r="A14" s="49"/>
      <c r="B14" s="56" t="s">
        <v>37</v>
      </c>
      <c r="C14" s="57"/>
      <c r="D14" s="63"/>
      <c r="E14" s="64">
        <f>E8</f>
        <v>6.0000000000000044</v>
      </c>
      <c r="F14" s="64">
        <f t="shared" ref="F14:X14" si="5">E16</f>
        <v>2.8500000000000045</v>
      </c>
      <c r="G14" s="64">
        <f t="shared" si="5"/>
        <v>2.7000000000000046</v>
      </c>
      <c r="H14" s="64">
        <f t="shared" si="5"/>
        <v>2.5500000000000047</v>
      </c>
      <c r="I14" s="64">
        <f t="shared" si="5"/>
        <v>2.4000000000000048</v>
      </c>
      <c r="J14" s="64">
        <f t="shared" si="5"/>
        <v>2.2500000000000049</v>
      </c>
      <c r="K14" s="64">
        <f t="shared" si="5"/>
        <v>2.100000000000005</v>
      </c>
      <c r="L14" s="64">
        <f t="shared" si="5"/>
        <v>1.9500000000000051</v>
      </c>
      <c r="M14" s="64">
        <f t="shared" si="5"/>
        <v>1.8000000000000052</v>
      </c>
      <c r="N14" s="64">
        <f t="shared" si="5"/>
        <v>1.6500000000000052</v>
      </c>
      <c r="O14" s="64">
        <f t="shared" si="5"/>
        <v>1.5000000000000053</v>
      </c>
      <c r="P14" s="64">
        <f t="shared" si="5"/>
        <v>1.3500000000000054</v>
      </c>
      <c r="Q14" s="64">
        <f t="shared" si="5"/>
        <v>1.2000000000000055</v>
      </c>
      <c r="R14" s="64">
        <f t="shared" si="5"/>
        <v>1.0500000000000056</v>
      </c>
      <c r="S14" s="64">
        <f t="shared" si="5"/>
        <v>0.90000000000000557</v>
      </c>
      <c r="T14" s="64">
        <f t="shared" si="5"/>
        <v>0.75000000000000555</v>
      </c>
      <c r="U14" s="64">
        <f t="shared" si="5"/>
        <v>0.60000000000000553</v>
      </c>
      <c r="V14" s="64">
        <f t="shared" si="5"/>
        <v>0.45000000000000551</v>
      </c>
      <c r="W14" s="64">
        <f t="shared" si="5"/>
        <v>0.30000000000000548</v>
      </c>
      <c r="X14" s="64">
        <f t="shared" si="5"/>
        <v>0.15000000000000549</v>
      </c>
      <c r="Y14" s="64"/>
      <c r="Z14" s="49"/>
    </row>
    <row r="15" spans="1:26">
      <c r="A15" s="49"/>
      <c r="B15" s="56" t="s">
        <v>58</v>
      </c>
      <c r="C15" s="57"/>
      <c r="D15" s="63"/>
      <c r="E15" s="87">
        <v>3.15</v>
      </c>
      <c r="F15" s="87">
        <v>0.15</v>
      </c>
      <c r="G15" s="87">
        <v>0.15</v>
      </c>
      <c r="H15" s="87">
        <v>0.15</v>
      </c>
      <c r="I15" s="87">
        <v>0.15</v>
      </c>
      <c r="J15" s="87">
        <v>0.15</v>
      </c>
      <c r="K15" s="87">
        <v>0.15</v>
      </c>
      <c r="L15" s="87">
        <v>0.15</v>
      </c>
      <c r="M15" s="87">
        <v>0.15</v>
      </c>
      <c r="N15" s="87">
        <v>0.15</v>
      </c>
      <c r="O15" s="87">
        <v>0.15</v>
      </c>
      <c r="P15" s="87">
        <v>0.15</v>
      </c>
      <c r="Q15" s="87">
        <v>0.15</v>
      </c>
      <c r="R15" s="87">
        <v>0.15</v>
      </c>
      <c r="S15" s="87">
        <v>0.15</v>
      </c>
      <c r="T15" s="87">
        <v>0.15</v>
      </c>
      <c r="U15" s="87">
        <v>0.15</v>
      </c>
      <c r="V15" s="87">
        <v>0.15</v>
      </c>
      <c r="W15" s="87">
        <v>0.15</v>
      </c>
      <c r="X15" s="87">
        <v>0.15</v>
      </c>
      <c r="Y15" s="64">
        <f>IF(SUM(E15:X15)=0,"",SUM(E15:X15))</f>
        <v>6.0000000000000044</v>
      </c>
      <c r="Z15" s="49"/>
    </row>
    <row r="16" spans="1:26">
      <c r="A16" s="49"/>
      <c r="B16" s="56" t="s">
        <v>39</v>
      </c>
      <c r="C16" s="57"/>
      <c r="D16" s="63"/>
      <c r="E16" s="16">
        <f t="shared" ref="E16:X16" si="6">IF(OR(E14="",E15=""),"",E14-E15)</f>
        <v>2.8500000000000045</v>
      </c>
      <c r="F16" s="16">
        <f t="shared" si="6"/>
        <v>2.7000000000000046</v>
      </c>
      <c r="G16" s="16">
        <f t="shared" si="6"/>
        <v>2.5500000000000047</v>
      </c>
      <c r="H16" s="16">
        <f t="shared" si="6"/>
        <v>2.4000000000000048</v>
      </c>
      <c r="I16" s="16">
        <f t="shared" si="6"/>
        <v>2.2500000000000049</v>
      </c>
      <c r="J16" s="16">
        <f t="shared" si="6"/>
        <v>2.100000000000005</v>
      </c>
      <c r="K16" s="16">
        <f t="shared" si="6"/>
        <v>1.9500000000000051</v>
      </c>
      <c r="L16" s="16">
        <f t="shared" si="6"/>
        <v>1.8000000000000052</v>
      </c>
      <c r="M16" s="16">
        <f t="shared" si="6"/>
        <v>1.6500000000000052</v>
      </c>
      <c r="N16" s="16">
        <f t="shared" si="6"/>
        <v>1.5000000000000053</v>
      </c>
      <c r="O16" s="16">
        <f t="shared" si="6"/>
        <v>1.3500000000000054</v>
      </c>
      <c r="P16" s="16">
        <f t="shared" si="6"/>
        <v>1.2000000000000055</v>
      </c>
      <c r="Q16" s="16">
        <f t="shared" si="6"/>
        <v>1.0500000000000056</v>
      </c>
      <c r="R16" s="16">
        <f t="shared" si="6"/>
        <v>0.90000000000000557</v>
      </c>
      <c r="S16" s="16">
        <f t="shared" si="6"/>
        <v>0.75000000000000555</v>
      </c>
      <c r="T16" s="16">
        <f t="shared" si="6"/>
        <v>0.60000000000000553</v>
      </c>
      <c r="U16" s="16">
        <f t="shared" si="6"/>
        <v>0.45000000000000551</v>
      </c>
      <c r="V16" s="16">
        <f t="shared" si="6"/>
        <v>0.30000000000000548</v>
      </c>
      <c r="W16" s="16">
        <f t="shared" si="6"/>
        <v>0.15000000000000549</v>
      </c>
      <c r="X16" s="16">
        <f t="shared" si="6"/>
        <v>5.4956039718945249E-15</v>
      </c>
      <c r="Y16" s="16"/>
      <c r="Z16" s="49"/>
    </row>
    <row r="17" spans="1:26">
      <c r="A17" s="49"/>
      <c r="B17" s="49"/>
      <c r="C17" s="49"/>
      <c r="D17" s="49"/>
      <c r="E17" s="6"/>
      <c r="F17" s="6"/>
      <c r="G17" s="6"/>
      <c r="H17" s="6"/>
      <c r="I17" s="6"/>
      <c r="J17" s="6"/>
      <c r="K17" s="6"/>
      <c r="L17" s="6"/>
      <c r="M17" s="6"/>
      <c r="N17" s="6"/>
      <c r="O17" s="6"/>
      <c r="P17" s="6"/>
      <c r="Q17" s="6"/>
      <c r="R17" s="6"/>
      <c r="S17" s="6"/>
      <c r="T17" s="6"/>
      <c r="U17" s="6"/>
      <c r="V17" s="6"/>
      <c r="W17" s="6"/>
      <c r="X17" s="6"/>
      <c r="Y17" s="6"/>
      <c r="Z17" s="49"/>
    </row>
    <row r="18" spans="1:26">
      <c r="A18" s="60" t="s">
        <v>59</v>
      </c>
      <c r="B18" s="49"/>
      <c r="C18" s="49"/>
      <c r="D18" s="49"/>
      <c r="E18" s="6"/>
      <c r="F18" s="6"/>
      <c r="G18" s="6"/>
      <c r="H18" s="6"/>
      <c r="I18" s="6"/>
      <c r="J18" s="6"/>
      <c r="K18" s="6"/>
      <c r="L18" s="6"/>
      <c r="M18" s="6"/>
      <c r="N18" s="6"/>
      <c r="O18" s="6"/>
      <c r="P18" s="6"/>
      <c r="Q18" s="6"/>
      <c r="R18" s="6"/>
      <c r="S18" s="6"/>
      <c r="T18" s="6"/>
      <c r="U18" s="6"/>
      <c r="V18" s="6"/>
      <c r="W18" s="6"/>
      <c r="X18" s="6"/>
      <c r="Y18" s="6"/>
      <c r="Z18" s="49"/>
    </row>
    <row r="19" spans="1:26">
      <c r="A19" s="49"/>
      <c r="B19" s="49"/>
      <c r="C19" s="49"/>
      <c r="D19" s="49"/>
      <c r="E19" s="52" t="s">
        <v>28</v>
      </c>
      <c r="F19" s="6"/>
      <c r="G19" s="6"/>
      <c r="H19" s="6"/>
      <c r="I19" s="6"/>
      <c r="J19" s="6"/>
      <c r="K19" s="6"/>
      <c r="L19" s="6"/>
      <c r="M19" s="6"/>
      <c r="N19" s="6"/>
      <c r="O19" s="6"/>
      <c r="P19" s="6"/>
      <c r="Q19" s="6"/>
      <c r="R19" s="6"/>
      <c r="S19" s="6"/>
      <c r="T19" s="6"/>
      <c r="U19" s="6"/>
      <c r="V19" s="6"/>
      <c r="W19" s="6"/>
      <c r="X19" s="6"/>
      <c r="Y19" s="6"/>
      <c r="Z19" s="49"/>
    </row>
    <row r="20" spans="1:26">
      <c r="A20" s="49"/>
      <c r="B20" s="49"/>
      <c r="C20" s="72" t="s">
        <v>69</v>
      </c>
      <c r="D20" s="54"/>
      <c r="E20" s="86">
        <f>IF(Y15=0,"",Y15)</f>
        <v>6.0000000000000044</v>
      </c>
      <c r="F20" s="6"/>
      <c r="G20" s="6"/>
      <c r="H20" s="6"/>
      <c r="I20" s="6"/>
      <c r="J20" s="6"/>
      <c r="K20" s="6"/>
      <c r="L20" s="6"/>
      <c r="M20" s="6"/>
      <c r="N20" s="6"/>
      <c r="O20" s="6"/>
      <c r="P20" s="6"/>
      <c r="Q20" s="6"/>
      <c r="R20" s="6"/>
      <c r="S20" s="6"/>
      <c r="T20" s="6"/>
      <c r="U20" s="6"/>
      <c r="V20" s="6"/>
      <c r="W20" s="6"/>
      <c r="X20" s="6"/>
      <c r="Y20" s="6"/>
      <c r="Z20" s="49"/>
    </row>
    <row r="21" spans="1:26">
      <c r="A21" s="49"/>
      <c r="B21" s="49"/>
      <c r="C21" s="72" t="s">
        <v>85</v>
      </c>
      <c r="D21" s="54"/>
      <c r="E21" s="86">
        <f>IF(E20="","",NPV(D22,E15:X15))</f>
        <v>5.5008881548984121</v>
      </c>
      <c r="F21" s="49"/>
      <c r="G21" s="49"/>
      <c r="H21" s="49"/>
      <c r="I21" s="49"/>
      <c r="J21" s="49"/>
      <c r="K21" s="49"/>
      <c r="L21" s="49"/>
      <c r="M21" s="49"/>
      <c r="N21" s="49"/>
      <c r="O21" s="49"/>
      <c r="P21" s="49"/>
      <c r="Q21" s="49"/>
      <c r="R21" s="49"/>
      <c r="S21" s="49"/>
      <c r="T21" s="49"/>
      <c r="U21" s="49"/>
      <c r="V21" s="49"/>
      <c r="W21" s="49"/>
      <c r="X21" s="49"/>
      <c r="Y21" s="49"/>
      <c r="Z21" s="49"/>
    </row>
    <row r="22" spans="1:26">
      <c r="A22" s="49"/>
      <c r="B22" s="49"/>
      <c r="C22" s="71" t="s">
        <v>87</v>
      </c>
      <c r="D22" s="504">
        <v>1.6070000000000001E-2</v>
      </c>
      <c r="E22" s="49"/>
      <c r="F22" s="49"/>
      <c r="G22" s="49"/>
      <c r="H22" s="49"/>
      <c r="I22" s="49"/>
      <c r="J22" s="49"/>
      <c r="K22" s="49"/>
      <c r="L22" s="49"/>
      <c r="M22" s="49"/>
      <c r="N22" s="49"/>
      <c r="O22" s="49"/>
      <c r="P22" s="49"/>
      <c r="Q22" s="49"/>
      <c r="R22" s="49"/>
      <c r="S22" s="49"/>
      <c r="T22" s="49"/>
      <c r="U22" s="49"/>
      <c r="V22" s="49"/>
      <c r="W22" s="49"/>
      <c r="X22" s="49"/>
      <c r="Y22" s="49"/>
      <c r="Z22" s="49"/>
    </row>
    <row r="23" spans="1:26">
      <c r="A23" s="49"/>
      <c r="B23" s="49"/>
      <c r="C23" s="49"/>
      <c r="D23" s="49"/>
      <c r="E23" s="49"/>
      <c r="F23" s="49"/>
      <c r="G23" s="49"/>
      <c r="H23" s="49"/>
      <c r="I23" s="49"/>
      <c r="J23" s="49"/>
      <c r="K23" s="49"/>
      <c r="L23" s="49"/>
      <c r="M23" s="49"/>
      <c r="N23" s="49"/>
      <c r="O23" s="49"/>
      <c r="P23" s="49"/>
      <c r="Q23" s="49"/>
      <c r="R23" s="49"/>
      <c r="S23" s="49"/>
      <c r="T23" s="49"/>
      <c r="U23" s="49"/>
      <c r="V23" s="49"/>
      <c r="W23" s="49"/>
      <c r="X23" s="49"/>
      <c r="Y23" s="49"/>
      <c r="Z23" s="49"/>
    </row>
    <row r="24" spans="1:26">
      <c r="A24" s="49"/>
      <c r="B24" s="49"/>
      <c r="C24" s="49"/>
      <c r="D24" s="49"/>
      <c r="E24" s="49"/>
      <c r="F24" s="49"/>
      <c r="G24" s="49"/>
      <c r="H24" s="49"/>
      <c r="I24" s="49"/>
      <c r="J24" s="49"/>
      <c r="K24" s="49"/>
      <c r="L24" s="49"/>
      <c r="M24" s="49"/>
      <c r="N24" s="49"/>
      <c r="O24" s="49"/>
      <c r="P24" s="49"/>
      <c r="Q24" s="49"/>
      <c r="R24" s="49"/>
      <c r="S24" s="49"/>
      <c r="T24" s="49"/>
      <c r="U24" s="49"/>
      <c r="V24" s="49"/>
      <c r="W24" s="49"/>
      <c r="X24" s="49"/>
      <c r="Y24" s="49"/>
      <c r="Z24" s="49"/>
    </row>
    <row r="25" spans="1:26">
      <c r="A25" s="49"/>
      <c r="B25" s="49"/>
      <c r="C25" s="49"/>
      <c r="D25" s="49"/>
      <c r="E25" s="49"/>
      <c r="F25" s="49"/>
      <c r="G25" s="49"/>
      <c r="H25" s="49"/>
      <c r="I25" s="49"/>
      <c r="J25" s="49"/>
      <c r="K25" s="49"/>
      <c r="L25" s="49"/>
      <c r="M25" s="49"/>
      <c r="N25" s="49"/>
      <c r="O25" s="49"/>
      <c r="P25" s="49"/>
      <c r="Q25" s="49"/>
      <c r="R25" s="49"/>
      <c r="S25" s="49"/>
      <c r="T25" s="49"/>
      <c r="U25" s="49"/>
      <c r="V25" s="49"/>
      <c r="W25" s="49"/>
      <c r="X25" s="49"/>
      <c r="Y25" s="49"/>
      <c r="Z25" s="49"/>
    </row>
    <row r="26" spans="1:26">
      <c r="A26" s="49"/>
      <c r="B26" s="49"/>
      <c r="C26" s="49"/>
      <c r="D26" s="49"/>
      <c r="E26" s="49"/>
      <c r="F26" s="49"/>
      <c r="G26" s="49"/>
      <c r="H26" s="49"/>
      <c r="I26" s="49"/>
      <c r="J26" s="49"/>
      <c r="K26" s="49"/>
      <c r="L26" s="49"/>
      <c r="M26" s="49"/>
      <c r="N26" s="49"/>
      <c r="O26" s="49"/>
      <c r="P26" s="49"/>
      <c r="Q26" s="49"/>
      <c r="R26" s="49"/>
      <c r="S26" s="49"/>
      <c r="T26" s="49"/>
      <c r="U26" s="49"/>
      <c r="V26" s="49"/>
      <c r="W26" s="49"/>
      <c r="X26" s="49"/>
      <c r="Y26" s="49"/>
      <c r="Z26" s="49"/>
    </row>
    <row r="27" spans="1:26">
      <c r="A27" s="49"/>
      <c r="B27" s="49"/>
      <c r="C27" s="49"/>
      <c r="D27" s="49"/>
      <c r="E27" s="49"/>
      <c r="F27" s="49"/>
      <c r="G27" s="49"/>
      <c r="H27" s="49"/>
      <c r="I27" s="49"/>
      <c r="J27" s="49"/>
      <c r="K27" s="49"/>
      <c r="L27" s="49"/>
      <c r="M27" s="49"/>
      <c r="N27" s="49"/>
      <c r="O27" s="49"/>
      <c r="P27" s="49"/>
      <c r="Q27" s="49"/>
      <c r="R27" s="49"/>
      <c r="S27" s="49"/>
      <c r="T27" s="49"/>
      <c r="U27" s="49"/>
      <c r="V27" s="49"/>
      <c r="W27" s="49"/>
      <c r="X27" s="49"/>
      <c r="Y27" s="49"/>
      <c r="Z27" s="49"/>
    </row>
    <row r="28" spans="1:26">
      <c r="A28" s="49"/>
      <c r="B28" s="49"/>
      <c r="C28" s="49"/>
      <c r="D28" s="49"/>
      <c r="E28" s="49"/>
      <c r="F28" s="49"/>
      <c r="G28" s="49"/>
      <c r="H28" s="49"/>
      <c r="I28" s="49"/>
      <c r="J28" s="49"/>
      <c r="K28" s="49"/>
      <c r="L28" s="49"/>
      <c r="M28" s="49"/>
      <c r="N28" s="49"/>
      <c r="O28" s="49"/>
      <c r="P28" s="49"/>
      <c r="Q28" s="49"/>
      <c r="R28" s="49"/>
      <c r="S28" s="49"/>
      <c r="T28" s="49"/>
      <c r="U28" s="49"/>
      <c r="V28" s="49"/>
      <c r="W28" s="49"/>
      <c r="X28" s="49"/>
      <c r="Y28" s="49"/>
      <c r="Z28" s="49"/>
    </row>
    <row r="29" spans="1:26">
      <c r="A29" s="49"/>
      <c r="B29" s="49"/>
      <c r="C29" s="49"/>
      <c r="D29" s="49"/>
      <c r="E29" s="49"/>
      <c r="F29" s="49"/>
      <c r="G29" s="49"/>
      <c r="H29" s="49"/>
      <c r="I29" s="49"/>
      <c r="J29" s="49"/>
      <c r="K29" s="49"/>
      <c r="L29" s="49"/>
      <c r="M29" s="49"/>
      <c r="N29" s="49"/>
      <c r="O29" s="49"/>
      <c r="P29" s="49"/>
      <c r="Q29" s="49"/>
      <c r="R29" s="49"/>
      <c r="S29" s="49"/>
      <c r="T29" s="49"/>
      <c r="U29" s="49"/>
      <c r="V29" s="49"/>
      <c r="W29" s="49"/>
      <c r="X29" s="49"/>
      <c r="Y29" s="49"/>
      <c r="Z29" s="49"/>
    </row>
    <row r="30" spans="1:26">
      <c r="A30" s="49"/>
      <c r="B30" s="49"/>
      <c r="C30" s="49"/>
      <c r="D30" s="49"/>
      <c r="E30" s="49"/>
      <c r="F30" s="49"/>
      <c r="G30" s="49"/>
      <c r="H30" s="49"/>
      <c r="I30" s="49"/>
      <c r="J30" s="49"/>
      <c r="K30" s="49"/>
      <c r="L30" s="49"/>
      <c r="M30" s="49"/>
      <c r="N30" s="49"/>
      <c r="O30" s="49"/>
      <c r="P30" s="49"/>
      <c r="Q30" s="49"/>
      <c r="R30" s="49"/>
      <c r="S30" s="49"/>
      <c r="T30" s="49"/>
      <c r="U30" s="49"/>
      <c r="V30" s="49"/>
      <c r="W30" s="49"/>
      <c r="X30" s="49"/>
      <c r="Y30" s="49"/>
      <c r="Z30" s="49"/>
    </row>
  </sheetData>
  <phoneticPr fontId="3"/>
  <printOptions horizontalCentered="1"/>
  <pageMargins left="0.98425196850393704" right="0.98425196850393704" top="0.98425196850393704" bottom="0.98425196850393704" header="0.51181102362204722" footer="0.51181102362204722"/>
  <pageSetup paperSize="8" scale="57"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08F9A5-BBFA-472C-BD3C-89FBB3885225}">
  <sheetPr codeName="Sheet15">
    <pageSetUpPr fitToPage="1"/>
  </sheetPr>
  <dimension ref="A1:Z38"/>
  <sheetViews>
    <sheetView showGridLines="0" view="pageBreakPreview" zoomScaleNormal="85" zoomScaleSheetLayoutView="100" workbookViewId="0"/>
  </sheetViews>
  <sheetFormatPr defaultColWidth="0" defaultRowHeight="14"/>
  <cols>
    <col min="1" max="1" width="4.08984375" style="1" customWidth="1"/>
    <col min="2" max="2" width="15.90625" style="1" customWidth="1"/>
    <col min="3" max="3" width="18.36328125" style="1" customWidth="1"/>
    <col min="4" max="4" width="10.453125" style="1" customWidth="1"/>
    <col min="5" max="5" width="13.36328125" style="1" customWidth="1"/>
    <col min="6" max="25" width="12.6328125" style="1" customWidth="1"/>
    <col min="26" max="26" width="9" style="1" customWidth="1"/>
    <col min="27" max="16384" width="9" style="1" hidden="1"/>
  </cols>
  <sheetData>
    <row r="1" spans="1:26">
      <c r="A1" s="49"/>
      <c r="B1" s="49"/>
      <c r="C1" s="49"/>
      <c r="D1" s="49"/>
      <c r="E1" s="49"/>
      <c r="F1" s="49"/>
      <c r="G1" s="49"/>
      <c r="H1" s="49"/>
      <c r="I1" s="49"/>
      <c r="J1" s="49"/>
      <c r="K1" s="49"/>
      <c r="L1" s="49"/>
      <c r="M1" s="49"/>
      <c r="N1" s="49"/>
      <c r="O1" s="49"/>
      <c r="P1" s="49"/>
      <c r="Q1" s="49"/>
      <c r="R1" s="49"/>
      <c r="S1" s="49"/>
      <c r="T1" s="49"/>
      <c r="U1" s="49"/>
      <c r="V1" s="49"/>
      <c r="W1" s="49"/>
      <c r="X1" s="49"/>
      <c r="Y1" s="49"/>
      <c r="Z1" s="49"/>
    </row>
    <row r="2" spans="1:26" ht="15.5">
      <c r="A2" s="51" t="s">
        <v>258</v>
      </c>
      <c r="B2" s="49"/>
      <c r="C2" s="49"/>
      <c r="D2" s="49"/>
      <c r="E2" s="49"/>
      <c r="F2" s="49"/>
      <c r="G2" s="49"/>
      <c r="H2" s="49"/>
      <c r="I2" s="49"/>
      <c r="J2" s="49"/>
      <c r="K2" s="49"/>
      <c r="L2" s="49"/>
      <c r="M2" s="49"/>
      <c r="N2" s="49"/>
      <c r="O2" s="49"/>
      <c r="P2" s="49"/>
      <c r="Q2" s="49"/>
      <c r="R2" s="49"/>
      <c r="S2" s="49"/>
      <c r="T2" s="49"/>
      <c r="U2" s="49"/>
      <c r="V2" s="49"/>
      <c r="W2" s="49"/>
      <c r="X2" s="49"/>
      <c r="Y2" s="49"/>
      <c r="Z2" s="49"/>
    </row>
    <row r="3" spans="1:26">
      <c r="A3" s="49"/>
      <c r="B3" s="49"/>
      <c r="C3" s="49"/>
      <c r="D3" s="49"/>
      <c r="E3" s="49"/>
      <c r="F3" s="49"/>
      <c r="G3" s="49"/>
      <c r="H3" s="49"/>
      <c r="I3" s="49"/>
      <c r="J3" s="49"/>
      <c r="K3" s="49"/>
      <c r="L3" s="49"/>
      <c r="M3" s="49"/>
      <c r="N3" s="49"/>
      <c r="O3" s="49"/>
      <c r="P3" s="49"/>
      <c r="Q3" s="49"/>
      <c r="R3" s="49"/>
      <c r="S3" s="49"/>
      <c r="T3" s="49"/>
      <c r="U3" s="49"/>
      <c r="V3" s="49"/>
      <c r="W3" s="49"/>
      <c r="X3" s="49"/>
      <c r="Y3" s="49"/>
      <c r="Z3" s="49"/>
    </row>
    <row r="4" spans="1:26">
      <c r="A4" s="60" t="s">
        <v>62</v>
      </c>
      <c r="B4" s="49"/>
      <c r="C4" s="49"/>
      <c r="D4" s="49"/>
      <c r="E4" s="49"/>
      <c r="F4" s="49"/>
      <c r="G4" s="49"/>
      <c r="H4" s="49"/>
      <c r="I4" s="49"/>
      <c r="J4" s="49"/>
      <c r="K4" s="49"/>
      <c r="L4" s="49"/>
      <c r="M4" s="49"/>
      <c r="N4" s="49"/>
      <c r="O4" s="49"/>
      <c r="P4" s="49"/>
      <c r="Q4" s="49"/>
      <c r="R4" s="49"/>
      <c r="S4" s="49"/>
      <c r="T4" s="49"/>
      <c r="U4" s="49"/>
      <c r="V4" s="49"/>
      <c r="W4" s="49"/>
      <c r="X4" s="49"/>
      <c r="Y4" s="49"/>
      <c r="Z4" s="49"/>
    </row>
    <row r="5" spans="1:26">
      <c r="A5" s="49"/>
      <c r="B5" s="75" t="s">
        <v>70</v>
      </c>
      <c r="C5" s="49"/>
      <c r="D5" s="49"/>
      <c r="E5" s="49"/>
      <c r="F5" s="49"/>
      <c r="G5" s="49"/>
      <c r="H5" s="49"/>
      <c r="I5" s="49"/>
      <c r="J5" s="49"/>
      <c r="K5" s="49"/>
      <c r="L5" s="49"/>
      <c r="M5" s="49"/>
      <c r="N5" s="49"/>
      <c r="O5" s="49"/>
      <c r="P5" s="49"/>
      <c r="Q5" s="49"/>
      <c r="R5" s="49"/>
      <c r="S5" s="49"/>
      <c r="T5" s="49"/>
      <c r="U5" s="49"/>
      <c r="V5" s="49"/>
      <c r="W5" s="49"/>
      <c r="X5" s="49"/>
      <c r="Y5" s="49"/>
      <c r="Z5" s="49"/>
    </row>
    <row r="6" spans="1:26">
      <c r="A6" s="49"/>
      <c r="B6" s="75"/>
      <c r="C6" s="49"/>
      <c r="D6" s="49"/>
      <c r="E6" s="49"/>
      <c r="F6" s="49"/>
      <c r="G6" s="49"/>
      <c r="H6" s="49"/>
      <c r="I6" s="49"/>
      <c r="J6" s="49"/>
      <c r="K6" s="49"/>
      <c r="L6" s="49"/>
      <c r="M6" s="49"/>
      <c r="N6" s="49"/>
      <c r="O6" s="49"/>
      <c r="P6" s="49"/>
      <c r="Q6" s="49"/>
      <c r="R6" s="49"/>
      <c r="S6" s="49"/>
      <c r="T6" s="49"/>
      <c r="U6" s="49"/>
      <c r="V6" s="49"/>
      <c r="W6" s="49"/>
      <c r="X6" s="49"/>
      <c r="Y6" s="52" t="s">
        <v>28</v>
      </c>
      <c r="Z6" s="49"/>
    </row>
    <row r="7" spans="1:26">
      <c r="B7" s="49"/>
      <c r="C7" s="49"/>
      <c r="D7" s="49"/>
      <c r="E7" s="41">
        <v>5</v>
      </c>
      <c r="F7" s="41">
        <v>6</v>
      </c>
      <c r="G7" s="41">
        <v>7</v>
      </c>
      <c r="H7" s="41">
        <v>8</v>
      </c>
      <c r="I7" s="41">
        <v>9</v>
      </c>
      <c r="J7" s="41">
        <v>10</v>
      </c>
      <c r="K7" s="41">
        <v>11</v>
      </c>
      <c r="L7" s="41">
        <v>12</v>
      </c>
      <c r="M7" s="41">
        <v>13</v>
      </c>
      <c r="N7" s="41">
        <v>14</v>
      </c>
      <c r="O7" s="41">
        <v>15</v>
      </c>
      <c r="P7" s="41">
        <v>16</v>
      </c>
      <c r="Q7" s="41">
        <v>17</v>
      </c>
      <c r="R7" s="41">
        <v>18</v>
      </c>
      <c r="S7" s="41">
        <v>19</v>
      </c>
      <c r="T7" s="41">
        <v>20</v>
      </c>
      <c r="U7" s="41">
        <v>21</v>
      </c>
      <c r="V7" s="41">
        <v>22</v>
      </c>
      <c r="W7" s="41">
        <v>23</v>
      </c>
      <c r="X7" s="41">
        <v>24</v>
      </c>
      <c r="Y7" s="4"/>
      <c r="Z7" s="49"/>
    </row>
    <row r="8" spans="1:26">
      <c r="A8" s="49"/>
      <c r="B8" s="49"/>
      <c r="C8" s="49"/>
      <c r="D8" s="49"/>
      <c r="E8" s="2">
        <v>1</v>
      </c>
      <c r="F8" s="2">
        <f t="shared" ref="F8:X8" si="0">E8+1</f>
        <v>2</v>
      </c>
      <c r="G8" s="2">
        <f t="shared" si="0"/>
        <v>3</v>
      </c>
      <c r="H8" s="2">
        <f t="shared" si="0"/>
        <v>4</v>
      </c>
      <c r="I8" s="2">
        <f t="shared" si="0"/>
        <v>5</v>
      </c>
      <c r="J8" s="2">
        <f t="shared" si="0"/>
        <v>6</v>
      </c>
      <c r="K8" s="2">
        <f t="shared" si="0"/>
        <v>7</v>
      </c>
      <c r="L8" s="2">
        <f t="shared" si="0"/>
        <v>8</v>
      </c>
      <c r="M8" s="2">
        <f t="shared" si="0"/>
        <v>9</v>
      </c>
      <c r="N8" s="2">
        <f t="shared" si="0"/>
        <v>10</v>
      </c>
      <c r="O8" s="2">
        <f t="shared" si="0"/>
        <v>11</v>
      </c>
      <c r="P8" s="2">
        <f t="shared" si="0"/>
        <v>12</v>
      </c>
      <c r="Q8" s="2">
        <f t="shared" si="0"/>
        <v>13</v>
      </c>
      <c r="R8" s="2">
        <f t="shared" si="0"/>
        <v>14</v>
      </c>
      <c r="S8" s="2">
        <f t="shared" si="0"/>
        <v>15</v>
      </c>
      <c r="T8" s="2">
        <f t="shared" si="0"/>
        <v>16</v>
      </c>
      <c r="U8" s="2">
        <f t="shared" si="0"/>
        <v>17</v>
      </c>
      <c r="V8" s="2">
        <f t="shared" si="0"/>
        <v>18</v>
      </c>
      <c r="W8" s="2">
        <f t="shared" si="0"/>
        <v>19</v>
      </c>
      <c r="X8" s="2">
        <f t="shared" si="0"/>
        <v>20</v>
      </c>
      <c r="Y8" s="151" t="s">
        <v>9</v>
      </c>
      <c r="Z8" s="49"/>
    </row>
    <row r="9" spans="1:26">
      <c r="A9" s="49"/>
      <c r="B9" s="62"/>
      <c r="C9" s="49"/>
      <c r="D9" s="49"/>
      <c r="E9" s="3">
        <v>45382</v>
      </c>
      <c r="F9" s="3">
        <f t="shared" ref="F9:X9" si="1">DATE(YEAR(E9)+1,MONTH(E9),DAY(E9))</f>
        <v>45747</v>
      </c>
      <c r="G9" s="3">
        <f t="shared" si="1"/>
        <v>46112</v>
      </c>
      <c r="H9" s="3">
        <f t="shared" si="1"/>
        <v>46477</v>
      </c>
      <c r="I9" s="3">
        <f t="shared" si="1"/>
        <v>46843</v>
      </c>
      <c r="J9" s="3">
        <f t="shared" si="1"/>
        <v>47208</v>
      </c>
      <c r="K9" s="3">
        <f t="shared" si="1"/>
        <v>47573</v>
      </c>
      <c r="L9" s="3">
        <f t="shared" si="1"/>
        <v>47938</v>
      </c>
      <c r="M9" s="3">
        <f t="shared" si="1"/>
        <v>48304</v>
      </c>
      <c r="N9" s="3">
        <f t="shared" si="1"/>
        <v>48669</v>
      </c>
      <c r="O9" s="3">
        <f t="shared" si="1"/>
        <v>49034</v>
      </c>
      <c r="P9" s="3">
        <f t="shared" si="1"/>
        <v>49399</v>
      </c>
      <c r="Q9" s="3">
        <f t="shared" si="1"/>
        <v>49765</v>
      </c>
      <c r="R9" s="3">
        <f t="shared" si="1"/>
        <v>50130</v>
      </c>
      <c r="S9" s="3">
        <f t="shared" si="1"/>
        <v>50495</v>
      </c>
      <c r="T9" s="3">
        <f t="shared" si="1"/>
        <v>50860</v>
      </c>
      <c r="U9" s="3">
        <f t="shared" si="1"/>
        <v>51226</v>
      </c>
      <c r="V9" s="3">
        <f t="shared" si="1"/>
        <v>51591</v>
      </c>
      <c r="W9" s="3">
        <f t="shared" si="1"/>
        <v>51956</v>
      </c>
      <c r="X9" s="3">
        <f t="shared" si="1"/>
        <v>52321</v>
      </c>
      <c r="Y9" s="5"/>
      <c r="Z9" s="49"/>
    </row>
    <row r="10" spans="1:26">
      <c r="A10" s="49"/>
      <c r="B10" s="56" t="s">
        <v>64</v>
      </c>
      <c r="C10" s="57"/>
      <c r="D10" s="63"/>
      <c r="E10" s="407">
        <v>0.8</v>
      </c>
      <c r="F10" s="408"/>
      <c r="G10" s="409"/>
      <c r="H10" s="407">
        <v>0.8</v>
      </c>
      <c r="I10" s="408"/>
      <c r="J10" s="408"/>
      <c r="K10" s="409"/>
      <c r="L10" s="407">
        <v>0.82</v>
      </c>
      <c r="M10" s="408"/>
      <c r="N10" s="408"/>
      <c r="O10" s="409"/>
      <c r="P10" s="407">
        <v>0.83499999999999996</v>
      </c>
      <c r="Q10" s="408"/>
      <c r="R10" s="408"/>
      <c r="S10" s="409"/>
      <c r="T10" s="407">
        <v>0.86499999999999999</v>
      </c>
      <c r="U10" s="408"/>
      <c r="V10" s="408"/>
      <c r="W10" s="409"/>
      <c r="X10" s="83">
        <v>0.85499999999999998</v>
      </c>
      <c r="Y10" s="77"/>
      <c r="Z10" s="78"/>
    </row>
    <row r="11" spans="1:26">
      <c r="A11" s="49"/>
      <c r="B11" s="56" t="s">
        <v>65</v>
      </c>
      <c r="C11" s="57"/>
      <c r="D11" s="63"/>
      <c r="E11" s="16">
        <v>239</v>
      </c>
      <c r="F11" s="16">
        <v>235</v>
      </c>
      <c r="G11" s="16">
        <v>231</v>
      </c>
      <c r="H11" s="16">
        <v>239</v>
      </c>
      <c r="I11" s="16">
        <v>235</v>
      </c>
      <c r="J11" s="16">
        <v>232</v>
      </c>
      <c r="K11" s="16">
        <v>229</v>
      </c>
      <c r="L11" s="16">
        <v>235</v>
      </c>
      <c r="M11" s="16">
        <v>233</v>
      </c>
      <c r="N11" s="16">
        <v>229</v>
      </c>
      <c r="O11" s="16">
        <v>227</v>
      </c>
      <c r="P11" s="16">
        <v>232</v>
      </c>
      <c r="Q11" s="16">
        <v>229</v>
      </c>
      <c r="R11" s="16">
        <v>225</v>
      </c>
      <c r="S11" s="16">
        <v>222</v>
      </c>
      <c r="T11" s="16">
        <v>228</v>
      </c>
      <c r="U11" s="16">
        <v>224</v>
      </c>
      <c r="V11" s="16">
        <v>221</v>
      </c>
      <c r="W11" s="16">
        <v>217</v>
      </c>
      <c r="X11" s="16">
        <v>223</v>
      </c>
      <c r="Y11" s="64">
        <f>SUM(E11:X11)</f>
        <v>4585</v>
      </c>
      <c r="Z11" s="49"/>
    </row>
    <row r="12" spans="1:26">
      <c r="A12" s="49"/>
      <c r="B12" s="76" t="s">
        <v>63</v>
      </c>
      <c r="C12" s="57"/>
      <c r="D12" s="63"/>
      <c r="E12" s="16">
        <f>ROUND(E11*(1-$E$10),0)</f>
        <v>48</v>
      </c>
      <c r="F12" s="16">
        <f>ROUND(F11*(1-$E$10),0)</f>
        <v>47</v>
      </c>
      <c r="G12" s="16">
        <f>ROUND(G11*(1-$E$10),0)</f>
        <v>46</v>
      </c>
      <c r="H12" s="16">
        <f>ROUND(H11*(1-$H$10),0)</f>
        <v>48</v>
      </c>
      <c r="I12" s="16">
        <f t="shared" ref="I12:K12" si="2">ROUND(I11*(1-$H$10),0)</f>
        <v>47</v>
      </c>
      <c r="J12" s="16">
        <f t="shared" si="2"/>
        <v>46</v>
      </c>
      <c r="K12" s="16">
        <f t="shared" si="2"/>
        <v>46</v>
      </c>
      <c r="L12" s="16">
        <f>ROUND(L11*(1-$L$10),0)</f>
        <v>42</v>
      </c>
      <c r="M12" s="16">
        <f t="shared" ref="M12:O12" si="3">ROUND(M11*(1-$L$10),0)</f>
        <v>42</v>
      </c>
      <c r="N12" s="16">
        <f t="shared" si="3"/>
        <v>41</v>
      </c>
      <c r="O12" s="16">
        <f t="shared" si="3"/>
        <v>41</v>
      </c>
      <c r="P12" s="16">
        <f>ROUND(P11*(1-$P$10),0)</f>
        <v>38</v>
      </c>
      <c r="Q12" s="16">
        <f t="shared" ref="Q12:S12" si="4">ROUND(Q11*(1-$P$10),0)</f>
        <v>38</v>
      </c>
      <c r="R12" s="16">
        <f t="shared" si="4"/>
        <v>37</v>
      </c>
      <c r="S12" s="16">
        <f t="shared" si="4"/>
        <v>37</v>
      </c>
      <c r="T12" s="16">
        <f>ROUND(T11*(1-$T$10),0)</f>
        <v>31</v>
      </c>
      <c r="U12" s="16">
        <f t="shared" ref="U12:W12" si="5">ROUND(U11*(1-$T$10),0)</f>
        <v>30</v>
      </c>
      <c r="V12" s="16">
        <f t="shared" si="5"/>
        <v>30</v>
      </c>
      <c r="W12" s="16">
        <f t="shared" si="5"/>
        <v>29</v>
      </c>
      <c r="X12" s="16">
        <f>ROUND(X11*(1-$X$10),0)</f>
        <v>32</v>
      </c>
      <c r="Y12" s="64">
        <f>SUM(E12:X12)</f>
        <v>796</v>
      </c>
      <c r="Z12" s="49"/>
    </row>
    <row r="13" spans="1:26">
      <c r="A13" s="49"/>
      <c r="B13" s="76" t="s">
        <v>66</v>
      </c>
      <c r="C13" s="57"/>
      <c r="D13" s="63"/>
      <c r="E13" s="16">
        <f>IF(OR(E11="",E12=""),"",E11-E12)</f>
        <v>191</v>
      </c>
      <c r="F13" s="16">
        <f>IF(OR(F11="",F12=""),"",F11-F12)</f>
        <v>188</v>
      </c>
      <c r="G13" s="16">
        <f t="shared" ref="G13:X13" si="6">IF(OR(G11="",G12=""),"",G11-G12)</f>
        <v>185</v>
      </c>
      <c r="H13" s="16">
        <f t="shared" si="6"/>
        <v>191</v>
      </c>
      <c r="I13" s="16">
        <f t="shared" si="6"/>
        <v>188</v>
      </c>
      <c r="J13" s="16">
        <f t="shared" si="6"/>
        <v>186</v>
      </c>
      <c r="K13" s="16">
        <f t="shared" si="6"/>
        <v>183</v>
      </c>
      <c r="L13" s="16">
        <f t="shared" si="6"/>
        <v>193</v>
      </c>
      <c r="M13" s="16">
        <f t="shared" si="6"/>
        <v>191</v>
      </c>
      <c r="N13" s="16">
        <f t="shared" si="6"/>
        <v>188</v>
      </c>
      <c r="O13" s="16">
        <f t="shared" si="6"/>
        <v>186</v>
      </c>
      <c r="P13" s="16">
        <f t="shared" si="6"/>
        <v>194</v>
      </c>
      <c r="Q13" s="16">
        <f t="shared" si="6"/>
        <v>191</v>
      </c>
      <c r="R13" s="16">
        <f t="shared" si="6"/>
        <v>188</v>
      </c>
      <c r="S13" s="16">
        <f t="shared" si="6"/>
        <v>185</v>
      </c>
      <c r="T13" s="16">
        <f t="shared" si="6"/>
        <v>197</v>
      </c>
      <c r="U13" s="16">
        <f t="shared" si="6"/>
        <v>194</v>
      </c>
      <c r="V13" s="16">
        <f t="shared" si="6"/>
        <v>191</v>
      </c>
      <c r="W13" s="16">
        <f t="shared" si="6"/>
        <v>188</v>
      </c>
      <c r="X13" s="16">
        <f t="shared" si="6"/>
        <v>191</v>
      </c>
      <c r="Y13" s="64">
        <f>SUM(E13:X13)</f>
        <v>3789</v>
      </c>
      <c r="Z13" s="49"/>
    </row>
    <row r="14" spans="1:26">
      <c r="A14" s="49"/>
      <c r="B14" s="53"/>
      <c r="C14" s="53"/>
      <c r="D14" s="65"/>
      <c r="E14" s="68"/>
      <c r="F14" s="67"/>
      <c r="G14" s="67"/>
      <c r="H14" s="67"/>
      <c r="I14" s="67"/>
      <c r="J14" s="67"/>
      <c r="K14" s="67"/>
      <c r="L14" s="67"/>
      <c r="M14" s="67"/>
      <c r="N14" s="67"/>
      <c r="O14" s="67"/>
      <c r="P14" s="67"/>
      <c r="Q14" s="67"/>
      <c r="R14" s="67"/>
      <c r="S14" s="67"/>
      <c r="T14" s="67"/>
      <c r="U14" s="67"/>
      <c r="V14" s="67"/>
      <c r="W14" s="67"/>
      <c r="X14" s="67"/>
      <c r="Y14" s="67"/>
      <c r="Z14" s="49"/>
    </row>
    <row r="15" spans="1:26">
      <c r="A15" s="49"/>
      <c r="B15" s="58"/>
      <c r="C15" s="58"/>
      <c r="D15" s="66"/>
      <c r="E15" s="67"/>
      <c r="F15" s="67"/>
      <c r="G15" s="67"/>
      <c r="H15" s="67"/>
      <c r="I15" s="67"/>
      <c r="J15" s="67"/>
      <c r="K15" s="67"/>
      <c r="L15" s="67"/>
      <c r="M15" s="67"/>
      <c r="N15" s="67"/>
      <c r="O15" s="67"/>
      <c r="P15" s="67"/>
      <c r="Q15" s="67"/>
      <c r="R15" s="67"/>
      <c r="S15" s="67"/>
      <c r="T15" s="67"/>
      <c r="U15" s="67"/>
      <c r="V15" s="67"/>
      <c r="W15" s="67"/>
      <c r="X15" s="67"/>
      <c r="Y15" s="67"/>
      <c r="Z15" s="49"/>
    </row>
    <row r="16" spans="1:26">
      <c r="A16" s="60" t="s">
        <v>68</v>
      </c>
      <c r="B16" s="58"/>
      <c r="C16" s="58"/>
      <c r="D16" s="69"/>
      <c r="E16" s="67"/>
      <c r="F16" s="67"/>
      <c r="G16" s="67"/>
      <c r="H16" s="67"/>
      <c r="I16" s="67"/>
      <c r="J16" s="67"/>
      <c r="K16" s="67"/>
      <c r="L16" s="67"/>
      <c r="M16" s="67"/>
      <c r="N16" s="67"/>
      <c r="O16" s="67"/>
      <c r="P16" s="67"/>
      <c r="Q16" s="67"/>
      <c r="R16" s="67"/>
      <c r="S16" s="67"/>
      <c r="T16" s="67"/>
      <c r="U16" s="67"/>
      <c r="V16" s="67"/>
      <c r="W16" s="67"/>
      <c r="X16" s="67"/>
      <c r="Y16" s="52" t="s">
        <v>28</v>
      </c>
      <c r="Z16" s="49"/>
    </row>
    <row r="17" spans="1:26">
      <c r="B17" s="49"/>
      <c r="C17" s="49"/>
      <c r="D17" s="49"/>
      <c r="E17" s="41">
        <v>5</v>
      </c>
      <c r="F17" s="41">
        <v>6</v>
      </c>
      <c r="G17" s="41">
        <v>7</v>
      </c>
      <c r="H17" s="41">
        <v>8</v>
      </c>
      <c r="I17" s="41">
        <v>9</v>
      </c>
      <c r="J17" s="41">
        <v>10</v>
      </c>
      <c r="K17" s="41">
        <v>11</v>
      </c>
      <c r="L17" s="41">
        <v>12</v>
      </c>
      <c r="M17" s="41">
        <v>13</v>
      </c>
      <c r="N17" s="41">
        <v>14</v>
      </c>
      <c r="O17" s="41">
        <v>15</v>
      </c>
      <c r="P17" s="41">
        <v>16</v>
      </c>
      <c r="Q17" s="41">
        <v>17</v>
      </c>
      <c r="R17" s="41">
        <v>18</v>
      </c>
      <c r="S17" s="41">
        <v>19</v>
      </c>
      <c r="T17" s="41">
        <v>20</v>
      </c>
      <c r="U17" s="41">
        <v>21</v>
      </c>
      <c r="V17" s="41">
        <v>22</v>
      </c>
      <c r="W17" s="41">
        <v>23</v>
      </c>
      <c r="X17" s="41">
        <v>24</v>
      </c>
      <c r="Y17" s="4"/>
      <c r="Z17" s="49"/>
    </row>
    <row r="18" spans="1:26">
      <c r="A18" s="49"/>
      <c r="B18" s="49"/>
      <c r="C18" s="49"/>
      <c r="D18" s="49"/>
      <c r="E18" s="2">
        <v>1</v>
      </c>
      <c r="F18" s="2">
        <f t="shared" ref="F18:X18" si="7">E18+1</f>
        <v>2</v>
      </c>
      <c r="G18" s="2">
        <f t="shared" si="7"/>
        <v>3</v>
      </c>
      <c r="H18" s="2">
        <f t="shared" si="7"/>
        <v>4</v>
      </c>
      <c r="I18" s="2">
        <f t="shared" si="7"/>
        <v>5</v>
      </c>
      <c r="J18" s="2">
        <f t="shared" si="7"/>
        <v>6</v>
      </c>
      <c r="K18" s="2">
        <f t="shared" si="7"/>
        <v>7</v>
      </c>
      <c r="L18" s="2">
        <f t="shared" si="7"/>
        <v>8</v>
      </c>
      <c r="M18" s="2">
        <f t="shared" si="7"/>
        <v>9</v>
      </c>
      <c r="N18" s="2">
        <f t="shared" si="7"/>
        <v>10</v>
      </c>
      <c r="O18" s="2">
        <f t="shared" si="7"/>
        <v>11</v>
      </c>
      <c r="P18" s="2">
        <f t="shared" si="7"/>
        <v>12</v>
      </c>
      <c r="Q18" s="2">
        <f t="shared" si="7"/>
        <v>13</v>
      </c>
      <c r="R18" s="2">
        <f t="shared" si="7"/>
        <v>14</v>
      </c>
      <c r="S18" s="2">
        <f t="shared" si="7"/>
        <v>15</v>
      </c>
      <c r="T18" s="2">
        <f t="shared" si="7"/>
        <v>16</v>
      </c>
      <c r="U18" s="2">
        <f t="shared" si="7"/>
        <v>17</v>
      </c>
      <c r="V18" s="2">
        <f t="shared" si="7"/>
        <v>18</v>
      </c>
      <c r="W18" s="2">
        <f t="shared" si="7"/>
        <v>19</v>
      </c>
      <c r="X18" s="2">
        <f t="shared" si="7"/>
        <v>20</v>
      </c>
      <c r="Y18" s="151" t="s">
        <v>9</v>
      </c>
      <c r="Z18" s="49"/>
    </row>
    <row r="19" spans="1:26">
      <c r="A19" s="49"/>
      <c r="B19" s="62"/>
      <c r="C19" s="49"/>
      <c r="D19" s="49"/>
      <c r="E19" s="3">
        <v>45382</v>
      </c>
      <c r="F19" s="3">
        <f t="shared" ref="F19:X19" si="8">DATE(YEAR(E19)+1,MONTH(E19),DAY(E19))</f>
        <v>45747</v>
      </c>
      <c r="G19" s="3">
        <f t="shared" si="8"/>
        <v>46112</v>
      </c>
      <c r="H19" s="3">
        <f t="shared" si="8"/>
        <v>46477</v>
      </c>
      <c r="I19" s="3">
        <f t="shared" si="8"/>
        <v>46843</v>
      </c>
      <c r="J19" s="3">
        <f t="shared" si="8"/>
        <v>47208</v>
      </c>
      <c r="K19" s="3">
        <f t="shared" si="8"/>
        <v>47573</v>
      </c>
      <c r="L19" s="3">
        <f t="shared" si="8"/>
        <v>47938</v>
      </c>
      <c r="M19" s="3">
        <f t="shared" si="8"/>
        <v>48304</v>
      </c>
      <c r="N19" s="3">
        <f t="shared" si="8"/>
        <v>48669</v>
      </c>
      <c r="O19" s="3">
        <f t="shared" si="8"/>
        <v>49034</v>
      </c>
      <c r="P19" s="3">
        <f t="shared" si="8"/>
        <v>49399</v>
      </c>
      <c r="Q19" s="3">
        <f t="shared" si="8"/>
        <v>49765</v>
      </c>
      <c r="R19" s="3">
        <f t="shared" si="8"/>
        <v>50130</v>
      </c>
      <c r="S19" s="3">
        <f t="shared" si="8"/>
        <v>50495</v>
      </c>
      <c r="T19" s="3">
        <f t="shared" si="8"/>
        <v>50860</v>
      </c>
      <c r="U19" s="3">
        <f t="shared" si="8"/>
        <v>51226</v>
      </c>
      <c r="V19" s="3">
        <f t="shared" si="8"/>
        <v>51591</v>
      </c>
      <c r="W19" s="3">
        <f t="shared" si="8"/>
        <v>51956</v>
      </c>
      <c r="X19" s="3">
        <f t="shared" si="8"/>
        <v>52321</v>
      </c>
      <c r="Y19" s="5"/>
      <c r="Z19" s="49"/>
    </row>
    <row r="20" spans="1:26">
      <c r="A20" s="49"/>
      <c r="B20" s="56" t="s">
        <v>67</v>
      </c>
      <c r="C20" s="57"/>
      <c r="D20" s="63"/>
      <c r="E20" s="154">
        <v>0.79079497907949792</v>
      </c>
      <c r="F20" s="154">
        <v>0.79148936170212769</v>
      </c>
      <c r="G20" s="154">
        <v>0.78787878787878785</v>
      </c>
      <c r="H20" s="154">
        <v>0.79079497907949792</v>
      </c>
      <c r="I20" s="154">
        <v>0.79148936170212769</v>
      </c>
      <c r="J20" s="154">
        <v>0.78879310344827591</v>
      </c>
      <c r="K20" s="154">
        <v>0.79039301310043664</v>
      </c>
      <c r="L20" s="154">
        <v>0.79148936170212769</v>
      </c>
      <c r="M20" s="154">
        <v>0.78969957081545061</v>
      </c>
      <c r="N20" s="154">
        <v>0.79039301310043664</v>
      </c>
      <c r="O20" s="154">
        <v>0.78854625550660795</v>
      </c>
      <c r="P20" s="154">
        <v>0.78879310344827591</v>
      </c>
      <c r="Q20" s="154">
        <v>0.79039301310043664</v>
      </c>
      <c r="R20" s="154">
        <v>0.7911111111111111</v>
      </c>
      <c r="S20" s="154">
        <v>0.78828828828828834</v>
      </c>
      <c r="T20" s="154">
        <v>0.78947368421052633</v>
      </c>
      <c r="U20" s="154">
        <v>0.7901785714285714</v>
      </c>
      <c r="V20" s="154">
        <v>0.79185520361990946</v>
      </c>
      <c r="W20" s="154">
        <v>0.78801843317972353</v>
      </c>
      <c r="X20" s="154">
        <v>0.78923766816143492</v>
      </c>
      <c r="Y20" s="77"/>
      <c r="Z20" s="78"/>
    </row>
    <row r="21" spans="1:26">
      <c r="A21" s="49"/>
      <c r="B21" s="56" t="s">
        <v>74</v>
      </c>
      <c r="C21" s="57"/>
      <c r="D21" s="63"/>
      <c r="E21" s="16">
        <f>E11</f>
        <v>239</v>
      </c>
      <c r="F21" s="16">
        <f t="shared" ref="F21:X21" si="9">F11</f>
        <v>235</v>
      </c>
      <c r="G21" s="16">
        <f t="shared" si="9"/>
        <v>231</v>
      </c>
      <c r="H21" s="16">
        <f t="shared" si="9"/>
        <v>239</v>
      </c>
      <c r="I21" s="16">
        <f t="shared" si="9"/>
        <v>235</v>
      </c>
      <c r="J21" s="16">
        <f t="shared" si="9"/>
        <v>232</v>
      </c>
      <c r="K21" s="16">
        <f t="shared" si="9"/>
        <v>229</v>
      </c>
      <c r="L21" s="16">
        <f t="shared" si="9"/>
        <v>235</v>
      </c>
      <c r="M21" s="16">
        <f t="shared" si="9"/>
        <v>233</v>
      </c>
      <c r="N21" s="16">
        <f t="shared" si="9"/>
        <v>229</v>
      </c>
      <c r="O21" s="16">
        <f t="shared" si="9"/>
        <v>227</v>
      </c>
      <c r="P21" s="16">
        <f t="shared" si="9"/>
        <v>232</v>
      </c>
      <c r="Q21" s="16">
        <f t="shared" si="9"/>
        <v>229</v>
      </c>
      <c r="R21" s="16">
        <f t="shared" si="9"/>
        <v>225</v>
      </c>
      <c r="S21" s="16">
        <f t="shared" si="9"/>
        <v>222</v>
      </c>
      <c r="T21" s="16">
        <f t="shared" si="9"/>
        <v>228</v>
      </c>
      <c r="U21" s="16">
        <f t="shared" si="9"/>
        <v>224</v>
      </c>
      <c r="V21" s="16">
        <f t="shared" si="9"/>
        <v>221</v>
      </c>
      <c r="W21" s="16">
        <f t="shared" si="9"/>
        <v>217</v>
      </c>
      <c r="X21" s="16">
        <f t="shared" si="9"/>
        <v>223</v>
      </c>
      <c r="Y21" s="64">
        <f>SUM(E21:X21)</f>
        <v>4585</v>
      </c>
      <c r="Z21" s="49"/>
    </row>
    <row r="22" spans="1:26">
      <c r="A22" s="49"/>
      <c r="B22" s="76" t="s">
        <v>63</v>
      </c>
      <c r="C22" s="57"/>
      <c r="D22" s="63"/>
      <c r="E22" s="16">
        <f>IF(E20="","",E21*(1-E20))</f>
        <v>50</v>
      </c>
      <c r="F22" s="16">
        <f t="shared" ref="F22:X22" si="10">IF(F20="","",F21*(1-F20))</f>
        <v>48.999999999999993</v>
      </c>
      <c r="G22" s="16">
        <f t="shared" si="10"/>
        <v>49.000000000000007</v>
      </c>
      <c r="H22" s="16">
        <f t="shared" si="10"/>
        <v>50</v>
      </c>
      <c r="I22" s="16">
        <f t="shared" si="10"/>
        <v>48.999999999999993</v>
      </c>
      <c r="J22" s="16">
        <f t="shared" si="10"/>
        <v>48.999999999999986</v>
      </c>
      <c r="K22" s="16">
        <f t="shared" si="10"/>
        <v>48.000000000000007</v>
      </c>
      <c r="L22" s="16">
        <f t="shared" si="10"/>
        <v>48.999999999999993</v>
      </c>
      <c r="M22" s="16">
        <f t="shared" si="10"/>
        <v>49.000000000000007</v>
      </c>
      <c r="N22" s="16">
        <f t="shared" si="10"/>
        <v>48.000000000000007</v>
      </c>
      <c r="O22" s="16">
        <f t="shared" si="10"/>
        <v>47.999999999999993</v>
      </c>
      <c r="P22" s="16">
        <f t="shared" si="10"/>
        <v>48.999999999999986</v>
      </c>
      <c r="Q22" s="16">
        <f t="shared" si="10"/>
        <v>48.000000000000007</v>
      </c>
      <c r="R22" s="16">
        <f t="shared" si="10"/>
        <v>47</v>
      </c>
      <c r="S22" s="16">
        <f t="shared" si="10"/>
        <v>46.999999999999986</v>
      </c>
      <c r="T22" s="16">
        <f t="shared" si="10"/>
        <v>48</v>
      </c>
      <c r="U22" s="16">
        <f t="shared" si="10"/>
        <v>47.000000000000007</v>
      </c>
      <c r="V22" s="16">
        <f t="shared" si="10"/>
        <v>46.000000000000007</v>
      </c>
      <c r="W22" s="16">
        <f t="shared" si="10"/>
        <v>45.999999999999993</v>
      </c>
      <c r="X22" s="16">
        <f t="shared" si="10"/>
        <v>47.000000000000014</v>
      </c>
      <c r="Y22" s="64">
        <f>SUM(E22:X22)</f>
        <v>963</v>
      </c>
      <c r="Z22" s="49"/>
    </row>
    <row r="23" spans="1:26">
      <c r="A23" s="49"/>
      <c r="B23" s="76" t="s">
        <v>66</v>
      </c>
      <c r="C23" s="57"/>
      <c r="D23" s="63"/>
      <c r="E23" s="16">
        <f>IF(E20="","",E21*E20)</f>
        <v>189</v>
      </c>
      <c r="F23" s="16">
        <f t="shared" ref="F23:X23" si="11">IF(F20="","",F21*F20)</f>
        <v>186</v>
      </c>
      <c r="G23" s="16">
        <f t="shared" si="11"/>
        <v>182</v>
      </c>
      <c r="H23" s="16">
        <f t="shared" si="11"/>
        <v>189</v>
      </c>
      <c r="I23" s="16">
        <f t="shared" si="11"/>
        <v>186</v>
      </c>
      <c r="J23" s="16">
        <f t="shared" si="11"/>
        <v>183</v>
      </c>
      <c r="K23" s="16">
        <f t="shared" si="11"/>
        <v>181</v>
      </c>
      <c r="L23" s="16">
        <f t="shared" si="11"/>
        <v>186</v>
      </c>
      <c r="M23" s="16">
        <f t="shared" si="11"/>
        <v>184</v>
      </c>
      <c r="N23" s="16">
        <f t="shared" si="11"/>
        <v>181</v>
      </c>
      <c r="O23" s="16">
        <f t="shared" si="11"/>
        <v>179</v>
      </c>
      <c r="P23" s="16">
        <f t="shared" si="11"/>
        <v>183</v>
      </c>
      <c r="Q23" s="16">
        <f t="shared" si="11"/>
        <v>181</v>
      </c>
      <c r="R23" s="16">
        <f t="shared" si="11"/>
        <v>178</v>
      </c>
      <c r="S23" s="16">
        <f t="shared" si="11"/>
        <v>175</v>
      </c>
      <c r="T23" s="16">
        <f t="shared" si="11"/>
        <v>180</v>
      </c>
      <c r="U23" s="16">
        <f t="shared" si="11"/>
        <v>177</v>
      </c>
      <c r="V23" s="16">
        <f t="shared" si="11"/>
        <v>175</v>
      </c>
      <c r="W23" s="16">
        <f t="shared" si="11"/>
        <v>171</v>
      </c>
      <c r="X23" s="16">
        <f t="shared" si="11"/>
        <v>176</v>
      </c>
      <c r="Y23" s="16">
        <f>SUM(E23:X23)</f>
        <v>3622</v>
      </c>
      <c r="Z23" s="49"/>
    </row>
    <row r="24" spans="1:26">
      <c r="A24" s="49"/>
      <c r="B24" s="79"/>
      <c r="C24" s="58"/>
      <c r="D24" s="66"/>
      <c r="E24" s="80"/>
      <c r="F24" s="80"/>
      <c r="G24" s="80"/>
      <c r="H24" s="80"/>
      <c r="I24" s="80"/>
      <c r="J24" s="80"/>
      <c r="K24" s="80"/>
      <c r="L24" s="80"/>
      <c r="M24" s="80"/>
      <c r="N24" s="80"/>
      <c r="O24" s="80"/>
      <c r="P24" s="80"/>
      <c r="Q24" s="80"/>
      <c r="R24" s="80"/>
      <c r="S24" s="80"/>
      <c r="T24" s="80"/>
      <c r="U24" s="80"/>
      <c r="V24" s="80"/>
      <c r="W24" s="80"/>
      <c r="X24" s="80"/>
      <c r="Y24" s="81"/>
      <c r="Z24" s="49"/>
    </row>
    <row r="25" spans="1:26" s="49" customFormat="1">
      <c r="A25" s="60" t="s">
        <v>79</v>
      </c>
      <c r="Y25" s="52" t="s">
        <v>28</v>
      </c>
    </row>
    <row r="26" spans="1:26" s="49" customFormat="1">
      <c r="B26" s="410" t="s">
        <v>83</v>
      </c>
      <c r="C26" s="410"/>
      <c r="D26" s="410"/>
      <c r="E26" s="88">
        <f>IF(E23="","",E13-E23)</f>
        <v>2</v>
      </c>
      <c r="F26" s="88">
        <f t="shared" ref="F26:X26" si="12">IF(F23="","",F13-F23)</f>
        <v>2</v>
      </c>
      <c r="G26" s="88">
        <f t="shared" si="12"/>
        <v>3</v>
      </c>
      <c r="H26" s="88">
        <f t="shared" si="12"/>
        <v>2</v>
      </c>
      <c r="I26" s="88">
        <f t="shared" si="12"/>
        <v>2</v>
      </c>
      <c r="J26" s="88">
        <f t="shared" si="12"/>
        <v>3</v>
      </c>
      <c r="K26" s="88">
        <f t="shared" si="12"/>
        <v>2</v>
      </c>
      <c r="L26" s="88">
        <f t="shared" si="12"/>
        <v>7</v>
      </c>
      <c r="M26" s="88">
        <f t="shared" si="12"/>
        <v>7</v>
      </c>
      <c r="N26" s="88">
        <f t="shared" si="12"/>
        <v>7</v>
      </c>
      <c r="O26" s="88">
        <f t="shared" si="12"/>
        <v>7</v>
      </c>
      <c r="P26" s="88">
        <f t="shared" si="12"/>
        <v>11</v>
      </c>
      <c r="Q26" s="88">
        <f t="shared" si="12"/>
        <v>10</v>
      </c>
      <c r="R26" s="88">
        <f t="shared" si="12"/>
        <v>10</v>
      </c>
      <c r="S26" s="88">
        <f t="shared" si="12"/>
        <v>10</v>
      </c>
      <c r="T26" s="88">
        <f t="shared" si="12"/>
        <v>17</v>
      </c>
      <c r="U26" s="88">
        <f t="shared" si="12"/>
        <v>17</v>
      </c>
      <c r="V26" s="88">
        <f t="shared" si="12"/>
        <v>16</v>
      </c>
      <c r="W26" s="88">
        <f t="shared" si="12"/>
        <v>17</v>
      </c>
      <c r="X26" s="88">
        <f t="shared" si="12"/>
        <v>15</v>
      </c>
      <c r="Y26" s="89">
        <f>IF(SUM(E26:X26)=0,"",SUM(E26:X26))</f>
        <v>167</v>
      </c>
    </row>
    <row r="27" spans="1:26" s="49" customFormat="1"/>
    <row r="28" spans="1:26">
      <c r="A28" s="60" t="s">
        <v>73</v>
      </c>
      <c r="B28" s="49"/>
      <c r="C28" s="49"/>
      <c r="D28" s="52"/>
      <c r="E28" s="52" t="s">
        <v>28</v>
      </c>
      <c r="Z28" s="49"/>
    </row>
    <row r="29" spans="1:26">
      <c r="A29" s="49"/>
      <c r="B29" s="411" t="s">
        <v>86</v>
      </c>
      <c r="C29" s="411"/>
      <c r="D29" s="412">
        <f>IF(NPV(C30,E26:X26)=0,"",NPV(C30,E26:X26))</f>
        <v>133.76582900272487</v>
      </c>
      <c r="E29" s="413"/>
      <c r="F29" s="49"/>
      <c r="G29" s="49"/>
      <c r="H29" s="49"/>
      <c r="I29" s="49"/>
      <c r="J29" s="49"/>
      <c r="K29" s="49"/>
      <c r="L29" s="49"/>
      <c r="M29" s="49"/>
      <c r="N29" s="49"/>
      <c r="O29" s="49"/>
      <c r="P29" s="49"/>
      <c r="Q29" s="49"/>
      <c r="R29" s="49"/>
      <c r="S29" s="49"/>
      <c r="T29" s="49"/>
      <c r="U29" s="49"/>
      <c r="V29" s="49"/>
      <c r="W29" s="49"/>
      <c r="X29" s="49"/>
      <c r="Y29" s="49"/>
      <c r="Z29" s="49"/>
    </row>
    <row r="30" spans="1:26">
      <c r="A30" s="49"/>
      <c r="B30" s="147" t="s">
        <v>80</v>
      </c>
      <c r="C30" s="505">
        <f>'運営権対価 (例)'!$D$22</f>
        <v>1.6070000000000001E-2</v>
      </c>
      <c r="D30" s="85"/>
      <c r="E30" s="85"/>
      <c r="F30" s="49"/>
      <c r="G30" s="49"/>
      <c r="H30" s="49"/>
      <c r="I30" s="49"/>
      <c r="J30" s="49"/>
      <c r="K30" s="49"/>
      <c r="L30" s="49"/>
      <c r="M30" s="49"/>
      <c r="N30" s="49"/>
      <c r="O30" s="49"/>
      <c r="P30" s="49"/>
      <c r="Q30" s="49"/>
      <c r="R30" s="49"/>
      <c r="S30" s="49"/>
      <c r="T30" s="49"/>
      <c r="U30" s="49"/>
      <c r="V30" s="49"/>
      <c r="W30" s="49"/>
      <c r="X30" s="49"/>
      <c r="Y30" s="49"/>
      <c r="Z30" s="49"/>
    </row>
    <row r="31" spans="1:26">
      <c r="A31" s="49"/>
      <c r="B31" s="49"/>
      <c r="C31" s="49"/>
      <c r="D31" s="49"/>
      <c r="E31" s="6"/>
      <c r="F31" s="6"/>
      <c r="G31" s="6"/>
      <c r="H31" s="6"/>
      <c r="I31" s="6"/>
      <c r="J31" s="6"/>
      <c r="K31" s="6"/>
      <c r="L31" s="6"/>
      <c r="M31" s="6"/>
      <c r="N31" s="6"/>
      <c r="O31" s="6"/>
      <c r="P31" s="6"/>
      <c r="Q31" s="6"/>
      <c r="R31" s="6"/>
      <c r="S31" s="6"/>
      <c r="T31" s="6"/>
      <c r="U31" s="6"/>
      <c r="V31" s="6"/>
      <c r="W31" s="6"/>
      <c r="X31" s="6"/>
      <c r="Y31" s="6"/>
      <c r="Z31" s="49"/>
    </row>
    <row r="32" spans="1:26">
      <c r="A32" s="49"/>
      <c r="B32" s="49"/>
      <c r="C32" s="49"/>
      <c r="D32" s="49"/>
      <c r="E32" s="49"/>
      <c r="F32" s="49"/>
      <c r="G32" s="49"/>
      <c r="H32" s="49"/>
      <c r="I32" s="49"/>
      <c r="J32" s="49"/>
      <c r="K32" s="49"/>
      <c r="L32" s="49"/>
      <c r="M32" s="49"/>
      <c r="N32" s="49"/>
      <c r="O32" s="49"/>
      <c r="P32" s="49"/>
      <c r="Q32" s="49"/>
      <c r="R32" s="49"/>
      <c r="S32" s="49"/>
      <c r="T32" s="49"/>
      <c r="U32" s="49"/>
      <c r="V32" s="49"/>
      <c r="W32" s="49"/>
      <c r="X32" s="49"/>
      <c r="Y32" s="49"/>
      <c r="Z32" s="49"/>
    </row>
    <row r="33" spans="1:26">
      <c r="A33" s="49"/>
      <c r="B33" s="49"/>
      <c r="C33" s="49"/>
      <c r="D33" s="49"/>
      <c r="E33" s="49"/>
      <c r="F33" s="49"/>
      <c r="G33" s="49"/>
      <c r="H33" s="49"/>
      <c r="I33" s="49"/>
      <c r="J33" s="49"/>
      <c r="K33" s="49"/>
      <c r="L33" s="49"/>
      <c r="M33" s="49"/>
      <c r="N33" s="49"/>
      <c r="O33" s="49"/>
      <c r="P33" s="49"/>
      <c r="Q33" s="49"/>
      <c r="R33" s="49"/>
      <c r="S33" s="49"/>
      <c r="T33" s="49"/>
      <c r="U33" s="49"/>
      <c r="V33" s="49"/>
      <c r="W33" s="49"/>
      <c r="X33" s="49"/>
      <c r="Y33" s="49"/>
      <c r="Z33" s="49"/>
    </row>
    <row r="34" spans="1:26">
      <c r="A34" s="49"/>
      <c r="B34" s="49"/>
      <c r="C34" s="49"/>
      <c r="D34" s="49"/>
      <c r="E34" s="49"/>
      <c r="F34" s="49"/>
      <c r="G34" s="49"/>
      <c r="H34" s="49"/>
      <c r="I34" s="49"/>
      <c r="J34" s="49"/>
      <c r="K34" s="49"/>
      <c r="L34" s="49"/>
      <c r="M34" s="49"/>
      <c r="N34" s="49"/>
      <c r="O34" s="49"/>
      <c r="P34" s="49"/>
      <c r="Q34" s="49"/>
      <c r="R34" s="49"/>
      <c r="S34" s="49"/>
      <c r="T34" s="49"/>
      <c r="U34" s="49"/>
      <c r="V34" s="49"/>
      <c r="W34" s="49"/>
      <c r="X34" s="49"/>
      <c r="Y34" s="49"/>
      <c r="Z34" s="49"/>
    </row>
    <row r="35" spans="1:26">
      <c r="A35" s="49"/>
      <c r="B35" s="49"/>
      <c r="C35" s="49"/>
      <c r="D35" s="49"/>
      <c r="E35" s="49"/>
      <c r="F35" s="49"/>
      <c r="G35" s="49"/>
      <c r="H35" s="49"/>
      <c r="I35" s="49"/>
      <c r="J35" s="49"/>
      <c r="K35" s="49"/>
      <c r="L35" s="49"/>
      <c r="M35" s="49"/>
      <c r="N35" s="49"/>
      <c r="O35" s="49"/>
      <c r="P35" s="49"/>
      <c r="Q35" s="49"/>
      <c r="R35" s="49"/>
      <c r="S35" s="49"/>
      <c r="T35" s="49"/>
      <c r="U35" s="49"/>
      <c r="V35" s="49"/>
      <c r="W35" s="49"/>
      <c r="X35" s="49"/>
      <c r="Y35" s="49"/>
      <c r="Z35" s="49"/>
    </row>
    <row r="36" spans="1:26">
      <c r="A36" s="49"/>
      <c r="B36" s="49"/>
      <c r="C36" s="49"/>
      <c r="D36" s="49"/>
      <c r="E36" s="49"/>
      <c r="F36" s="49"/>
      <c r="G36" s="49"/>
      <c r="H36" s="49"/>
      <c r="I36" s="49"/>
      <c r="J36" s="49"/>
      <c r="K36" s="49"/>
      <c r="L36" s="49"/>
      <c r="M36" s="49"/>
      <c r="N36" s="49"/>
      <c r="O36" s="49"/>
      <c r="P36" s="49"/>
      <c r="Q36" s="49"/>
      <c r="R36" s="49"/>
      <c r="S36" s="49"/>
      <c r="T36" s="49"/>
      <c r="U36" s="49"/>
      <c r="V36" s="49"/>
      <c r="W36" s="49"/>
      <c r="X36" s="49"/>
      <c r="Y36" s="49"/>
      <c r="Z36" s="49"/>
    </row>
    <row r="37" spans="1:26">
      <c r="A37" s="49"/>
      <c r="B37" s="49"/>
      <c r="C37" s="49"/>
      <c r="D37" s="49"/>
      <c r="E37" s="49"/>
      <c r="F37" s="49"/>
      <c r="G37" s="49"/>
      <c r="H37" s="49"/>
      <c r="I37" s="49"/>
      <c r="J37" s="49"/>
      <c r="K37" s="49"/>
      <c r="L37" s="49"/>
      <c r="M37" s="49"/>
      <c r="N37" s="49"/>
      <c r="O37" s="49"/>
      <c r="P37" s="49"/>
      <c r="Q37" s="49"/>
      <c r="R37" s="49"/>
      <c r="S37" s="49"/>
      <c r="T37" s="49"/>
      <c r="U37" s="49"/>
      <c r="V37" s="49"/>
      <c r="W37" s="49"/>
      <c r="X37" s="49"/>
      <c r="Y37" s="49"/>
      <c r="Z37" s="49"/>
    </row>
    <row r="38" spans="1:26">
      <c r="A38" s="49"/>
      <c r="B38" s="49"/>
      <c r="C38" s="49"/>
      <c r="D38" s="49"/>
      <c r="E38" s="49"/>
      <c r="F38" s="49"/>
      <c r="G38" s="49"/>
      <c r="H38" s="49"/>
      <c r="I38" s="49"/>
      <c r="J38" s="49"/>
      <c r="K38" s="49"/>
      <c r="L38" s="49"/>
      <c r="M38" s="49"/>
      <c r="N38" s="49"/>
      <c r="O38" s="49"/>
      <c r="P38" s="49"/>
      <c r="Q38" s="49"/>
      <c r="R38" s="49"/>
      <c r="S38" s="49"/>
      <c r="T38" s="49"/>
      <c r="U38" s="49"/>
      <c r="V38" s="49"/>
      <c r="W38" s="49"/>
      <c r="X38" s="49"/>
      <c r="Y38" s="49"/>
      <c r="Z38" s="49"/>
    </row>
  </sheetData>
  <mergeCells count="8">
    <mergeCell ref="P10:S10"/>
    <mergeCell ref="T10:W10"/>
    <mergeCell ref="B26:D26"/>
    <mergeCell ref="B29:C29"/>
    <mergeCell ref="D29:E29"/>
    <mergeCell ref="E10:G10"/>
    <mergeCell ref="H10:K10"/>
    <mergeCell ref="L10:O10"/>
  </mergeCells>
  <phoneticPr fontId="3"/>
  <printOptions horizontalCentered="1"/>
  <pageMargins left="0.98425196850393704" right="0.98425196850393704" top="0.98425196850393704" bottom="0.98425196850393704" header="0.51181102362204722" footer="0.51181102362204722"/>
  <pageSetup paperSize="8" scale="58"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994FE7-4C44-48BE-ACE3-560074BFCBD2}">
  <sheetPr codeName="Sheet16">
    <tabColor rgb="FF0070C0"/>
    <pageSetUpPr fitToPage="1"/>
  </sheetPr>
  <dimension ref="A1:AA77"/>
  <sheetViews>
    <sheetView showGridLines="0" view="pageBreakPreview" zoomScaleNormal="55" zoomScaleSheetLayoutView="100" workbookViewId="0"/>
  </sheetViews>
  <sheetFormatPr defaultColWidth="0" defaultRowHeight="14.15" customHeight="1"/>
  <cols>
    <col min="1" max="1" width="4.08984375" style="49" customWidth="1"/>
    <col min="2" max="2" width="7.453125" style="1" customWidth="1"/>
    <col min="3" max="5" width="14.26953125" style="1" customWidth="1"/>
    <col min="6" max="26" width="12.6328125" style="1" customWidth="1"/>
    <col min="27" max="27" width="9" style="49" customWidth="1"/>
    <col min="28" max="16384" width="9" style="1" hidden="1"/>
  </cols>
  <sheetData>
    <row r="1" spans="1:26" s="49" customFormat="1" ht="20">
      <c r="A1" s="51" t="s">
        <v>259</v>
      </c>
    </row>
    <row r="2" spans="1:26" s="49" customFormat="1" ht="14"/>
    <row r="3" spans="1:26" s="49" customFormat="1" ht="15.5">
      <c r="A3" s="51"/>
    </row>
    <row r="4" spans="1:26" s="49" customFormat="1" ht="14">
      <c r="Z4" s="52"/>
    </row>
    <row r="5" spans="1:26" ht="14">
      <c r="A5" s="134" t="s">
        <v>237</v>
      </c>
      <c r="B5" s="135"/>
      <c r="C5" s="135"/>
      <c r="D5" s="135"/>
      <c r="E5" s="135"/>
      <c r="F5" s="49"/>
      <c r="G5" s="49"/>
      <c r="H5" s="49"/>
      <c r="I5" s="49"/>
      <c r="J5" s="49"/>
      <c r="K5" s="49"/>
      <c r="L5" s="49"/>
      <c r="M5" s="49"/>
      <c r="N5" s="49"/>
      <c r="O5" s="49"/>
      <c r="P5" s="49"/>
      <c r="Q5" s="49"/>
      <c r="R5" s="49"/>
      <c r="S5" s="49"/>
      <c r="T5" s="49"/>
      <c r="U5" s="49"/>
      <c r="V5" s="49"/>
      <c r="W5" s="49"/>
      <c r="X5" s="49"/>
      <c r="Y5" s="49"/>
      <c r="Z5" s="49"/>
    </row>
    <row r="6" spans="1:26" ht="14">
      <c r="A6" s="135"/>
      <c r="B6" s="132" t="s">
        <v>248</v>
      </c>
      <c r="C6" s="132"/>
      <c r="D6" s="135"/>
      <c r="E6" s="135"/>
      <c r="F6" s="49"/>
      <c r="G6" s="49"/>
      <c r="H6" s="49"/>
      <c r="I6" s="49"/>
      <c r="J6" s="49"/>
      <c r="K6" s="49"/>
      <c r="L6" s="49"/>
      <c r="M6" s="49"/>
      <c r="N6" s="49"/>
      <c r="O6" s="49"/>
      <c r="P6" s="49"/>
      <c r="Q6" s="49"/>
      <c r="R6" s="49"/>
      <c r="S6" s="49"/>
      <c r="T6" s="49"/>
      <c r="U6" s="49"/>
      <c r="V6" s="49"/>
      <c r="W6" s="49"/>
      <c r="X6" s="49"/>
      <c r="Y6" s="49"/>
      <c r="Z6" s="49"/>
    </row>
    <row r="7" spans="1:26" ht="14">
      <c r="A7" s="135"/>
      <c r="B7" s="132"/>
      <c r="C7" s="132"/>
      <c r="D7" s="135"/>
      <c r="E7" s="135"/>
      <c r="F7" s="49"/>
      <c r="G7" s="49"/>
      <c r="H7" s="49"/>
      <c r="I7" s="49"/>
      <c r="J7" s="49"/>
      <c r="K7" s="49"/>
      <c r="L7" s="49"/>
      <c r="M7" s="49"/>
      <c r="N7" s="49"/>
      <c r="O7" s="49"/>
      <c r="P7" s="49"/>
      <c r="Q7" s="49"/>
      <c r="R7" s="49"/>
      <c r="S7" s="49"/>
      <c r="T7" s="49"/>
      <c r="U7" s="49"/>
      <c r="V7" s="49"/>
      <c r="W7" s="49"/>
      <c r="X7" s="49"/>
      <c r="Y7" s="49"/>
      <c r="Z7" s="52" t="s">
        <v>28</v>
      </c>
    </row>
    <row r="8" spans="1:26" ht="14">
      <c r="A8" s="135"/>
      <c r="B8" s="135"/>
      <c r="C8" s="135"/>
      <c r="D8" s="135"/>
      <c r="E8" s="135"/>
      <c r="F8" s="41">
        <v>5</v>
      </c>
      <c r="G8" s="41">
        <v>6</v>
      </c>
      <c r="H8" s="41">
        <v>7</v>
      </c>
      <c r="I8" s="41">
        <v>8</v>
      </c>
      <c r="J8" s="41">
        <v>9</v>
      </c>
      <c r="K8" s="41">
        <v>10</v>
      </c>
      <c r="L8" s="41">
        <v>11</v>
      </c>
      <c r="M8" s="41">
        <v>12</v>
      </c>
      <c r="N8" s="41">
        <v>13</v>
      </c>
      <c r="O8" s="41">
        <v>14</v>
      </c>
      <c r="P8" s="41">
        <v>15</v>
      </c>
      <c r="Q8" s="41">
        <v>16</v>
      </c>
      <c r="R8" s="41">
        <v>17</v>
      </c>
      <c r="S8" s="41">
        <v>18</v>
      </c>
      <c r="T8" s="41">
        <v>19</v>
      </c>
      <c r="U8" s="41">
        <v>20</v>
      </c>
      <c r="V8" s="41">
        <v>21</v>
      </c>
      <c r="W8" s="41">
        <v>22</v>
      </c>
      <c r="X8" s="41">
        <v>23</v>
      </c>
      <c r="Y8" s="41">
        <v>24</v>
      </c>
      <c r="Z8" s="4"/>
    </row>
    <row r="9" spans="1:26" ht="14">
      <c r="A9" s="135"/>
      <c r="B9" s="135"/>
      <c r="C9" s="135"/>
      <c r="D9" s="135"/>
      <c r="E9" s="135"/>
      <c r="F9" s="2">
        <v>1</v>
      </c>
      <c r="G9" s="2">
        <f t="shared" ref="G9:Y9" si="0">F9+1</f>
        <v>2</v>
      </c>
      <c r="H9" s="2">
        <f t="shared" si="0"/>
        <v>3</v>
      </c>
      <c r="I9" s="2">
        <f t="shared" si="0"/>
        <v>4</v>
      </c>
      <c r="J9" s="2">
        <f t="shared" si="0"/>
        <v>5</v>
      </c>
      <c r="K9" s="2">
        <f t="shared" si="0"/>
        <v>6</v>
      </c>
      <c r="L9" s="2">
        <f t="shared" si="0"/>
        <v>7</v>
      </c>
      <c r="M9" s="2">
        <f t="shared" si="0"/>
        <v>8</v>
      </c>
      <c r="N9" s="2">
        <f t="shared" si="0"/>
        <v>9</v>
      </c>
      <c r="O9" s="2">
        <f t="shared" si="0"/>
        <v>10</v>
      </c>
      <c r="P9" s="2">
        <f t="shared" si="0"/>
        <v>11</v>
      </c>
      <c r="Q9" s="2">
        <f t="shared" si="0"/>
        <v>12</v>
      </c>
      <c r="R9" s="2">
        <f t="shared" si="0"/>
        <v>13</v>
      </c>
      <c r="S9" s="2">
        <f t="shared" si="0"/>
        <v>14</v>
      </c>
      <c r="T9" s="2">
        <f t="shared" si="0"/>
        <v>15</v>
      </c>
      <c r="U9" s="2">
        <f t="shared" si="0"/>
        <v>16</v>
      </c>
      <c r="V9" s="2">
        <f t="shared" si="0"/>
        <v>17</v>
      </c>
      <c r="W9" s="2">
        <f t="shared" si="0"/>
        <v>18</v>
      </c>
      <c r="X9" s="2">
        <f t="shared" si="0"/>
        <v>19</v>
      </c>
      <c r="Y9" s="2">
        <f t="shared" si="0"/>
        <v>20</v>
      </c>
      <c r="Z9" s="151" t="s">
        <v>9</v>
      </c>
    </row>
    <row r="10" spans="1:26" ht="14">
      <c r="A10" s="135"/>
      <c r="B10" s="136"/>
      <c r="C10" s="136"/>
      <c r="D10" s="135"/>
      <c r="E10" s="135"/>
      <c r="F10" s="3">
        <v>45382</v>
      </c>
      <c r="G10" s="3">
        <f t="shared" ref="G10:Y10" si="1">DATE(YEAR(F10)+1,MONTH(F10),DAY(F10))</f>
        <v>45747</v>
      </c>
      <c r="H10" s="3">
        <f t="shared" si="1"/>
        <v>46112</v>
      </c>
      <c r="I10" s="3">
        <f t="shared" si="1"/>
        <v>46477</v>
      </c>
      <c r="J10" s="3">
        <f t="shared" si="1"/>
        <v>46843</v>
      </c>
      <c r="K10" s="3">
        <f t="shared" si="1"/>
        <v>47208</v>
      </c>
      <c r="L10" s="3">
        <f t="shared" si="1"/>
        <v>47573</v>
      </c>
      <c r="M10" s="3">
        <f t="shared" si="1"/>
        <v>47938</v>
      </c>
      <c r="N10" s="3">
        <f t="shared" si="1"/>
        <v>48304</v>
      </c>
      <c r="O10" s="3">
        <f t="shared" si="1"/>
        <v>48669</v>
      </c>
      <c r="P10" s="3">
        <f t="shared" si="1"/>
        <v>49034</v>
      </c>
      <c r="Q10" s="3">
        <f t="shared" si="1"/>
        <v>49399</v>
      </c>
      <c r="R10" s="3">
        <f t="shared" si="1"/>
        <v>49765</v>
      </c>
      <c r="S10" s="3">
        <f t="shared" si="1"/>
        <v>50130</v>
      </c>
      <c r="T10" s="3">
        <f t="shared" si="1"/>
        <v>50495</v>
      </c>
      <c r="U10" s="3">
        <f t="shared" si="1"/>
        <v>50860</v>
      </c>
      <c r="V10" s="3">
        <f t="shared" si="1"/>
        <v>51226</v>
      </c>
      <c r="W10" s="3">
        <f t="shared" si="1"/>
        <v>51591</v>
      </c>
      <c r="X10" s="3">
        <f t="shared" si="1"/>
        <v>51956</v>
      </c>
      <c r="Y10" s="3">
        <f t="shared" si="1"/>
        <v>52321</v>
      </c>
      <c r="Z10" s="5"/>
    </row>
    <row r="11" spans="1:26" ht="14">
      <c r="A11" s="135"/>
      <c r="B11" s="137" t="s">
        <v>71</v>
      </c>
      <c r="C11" s="138"/>
      <c r="D11" s="139"/>
      <c r="E11" s="140"/>
      <c r="F11" s="167">
        <v>5</v>
      </c>
      <c r="G11" s="167">
        <v>43</v>
      </c>
      <c r="H11" s="167">
        <v>20</v>
      </c>
      <c r="I11" s="167">
        <v>17</v>
      </c>
      <c r="J11" s="167">
        <v>6</v>
      </c>
      <c r="K11" s="167">
        <v>5</v>
      </c>
      <c r="L11" s="167">
        <v>28</v>
      </c>
      <c r="M11" s="167">
        <v>20</v>
      </c>
      <c r="N11" s="167">
        <v>23</v>
      </c>
      <c r="O11" s="167">
        <v>25</v>
      </c>
      <c r="P11" s="167">
        <v>25</v>
      </c>
      <c r="Q11" s="167">
        <v>28</v>
      </c>
      <c r="R11" s="167">
        <v>5</v>
      </c>
      <c r="S11" s="167">
        <v>17</v>
      </c>
      <c r="T11" s="167">
        <v>6</v>
      </c>
      <c r="U11" s="167">
        <v>5</v>
      </c>
      <c r="V11" s="167">
        <v>43</v>
      </c>
      <c r="W11" s="167">
        <v>20</v>
      </c>
      <c r="X11" s="167">
        <v>8</v>
      </c>
      <c r="Y11" s="167">
        <v>6</v>
      </c>
      <c r="Z11" s="167">
        <f>SUM(F11:Y11)</f>
        <v>355</v>
      </c>
    </row>
    <row r="12" spans="1:26" ht="14">
      <c r="A12" s="135"/>
      <c r="B12" s="141"/>
      <c r="C12" s="141"/>
      <c r="D12" s="141"/>
      <c r="E12" s="142"/>
      <c r="F12" s="68"/>
      <c r="G12" s="67"/>
      <c r="H12" s="67"/>
      <c r="I12" s="67"/>
      <c r="J12" s="67"/>
      <c r="K12" s="67"/>
      <c r="L12" s="67"/>
      <c r="M12" s="67"/>
      <c r="N12" s="67"/>
      <c r="O12" s="67"/>
      <c r="P12" s="67"/>
      <c r="Q12" s="67"/>
      <c r="R12" s="67"/>
      <c r="S12" s="67"/>
      <c r="T12" s="67"/>
      <c r="U12" s="67"/>
      <c r="V12" s="67"/>
      <c r="W12" s="67"/>
      <c r="X12" s="67"/>
      <c r="Y12" s="67"/>
      <c r="Z12" s="67"/>
    </row>
    <row r="13" spans="1:26" ht="14">
      <c r="A13" s="134" t="s">
        <v>238</v>
      </c>
      <c r="B13" s="135"/>
      <c r="C13" s="135"/>
      <c r="D13" s="135"/>
      <c r="E13" s="135"/>
      <c r="F13" s="49"/>
      <c r="G13" s="49"/>
      <c r="H13" s="49"/>
      <c r="I13" s="49"/>
      <c r="J13" s="49"/>
      <c r="K13" s="49"/>
      <c r="L13" s="49"/>
      <c r="M13" s="49"/>
      <c r="N13" s="49"/>
      <c r="O13" s="49"/>
      <c r="P13" s="49"/>
      <c r="Q13" s="49"/>
      <c r="R13" s="49"/>
      <c r="S13" s="49"/>
      <c r="T13" s="49"/>
      <c r="U13" s="49"/>
      <c r="V13" s="49"/>
      <c r="W13" s="49"/>
      <c r="X13" s="49"/>
      <c r="Y13" s="49"/>
      <c r="Z13" s="49"/>
    </row>
    <row r="14" spans="1:26" ht="14">
      <c r="A14" s="135"/>
      <c r="B14" s="132" t="s">
        <v>249</v>
      </c>
      <c r="C14" s="132"/>
      <c r="D14" s="135"/>
      <c r="E14" s="135"/>
      <c r="F14" s="49"/>
      <c r="G14" s="49"/>
      <c r="H14" s="49"/>
      <c r="I14" s="49"/>
      <c r="J14" s="49"/>
      <c r="K14" s="49"/>
      <c r="L14" s="49"/>
      <c r="M14" s="49"/>
      <c r="N14" s="49"/>
      <c r="O14" s="49"/>
      <c r="P14" s="49"/>
      <c r="Q14" s="49"/>
      <c r="R14" s="49"/>
      <c r="S14" s="49"/>
      <c r="T14" s="49"/>
      <c r="U14" s="49"/>
      <c r="V14" s="49"/>
      <c r="W14" s="49"/>
      <c r="X14" s="49"/>
      <c r="Y14" s="49"/>
      <c r="Z14" s="49"/>
    </row>
    <row r="15" spans="1:26" ht="14">
      <c r="A15" s="135"/>
      <c r="B15" s="132"/>
      <c r="C15" s="132"/>
      <c r="D15" s="135"/>
      <c r="E15" s="135"/>
      <c r="F15" s="49"/>
      <c r="G15" s="49"/>
      <c r="H15" s="49"/>
      <c r="I15" s="49"/>
      <c r="J15" s="49"/>
      <c r="K15" s="49"/>
      <c r="L15" s="49"/>
      <c r="M15" s="49"/>
      <c r="N15" s="49"/>
      <c r="O15" s="49"/>
      <c r="P15" s="49"/>
      <c r="Q15" s="49"/>
      <c r="R15" s="49"/>
      <c r="S15" s="49"/>
      <c r="T15" s="49"/>
      <c r="U15" s="49"/>
      <c r="V15" s="49"/>
      <c r="W15" s="49"/>
      <c r="X15" s="49"/>
      <c r="Y15" s="49"/>
      <c r="Z15" s="52" t="s">
        <v>28</v>
      </c>
    </row>
    <row r="16" spans="1:26" ht="14">
      <c r="A16" s="1"/>
      <c r="B16" s="49"/>
      <c r="C16" s="49"/>
      <c r="D16" s="49"/>
      <c r="E16" s="49"/>
      <c r="F16" s="41">
        <v>5</v>
      </c>
      <c r="G16" s="41">
        <v>6</v>
      </c>
      <c r="H16" s="41">
        <v>7</v>
      </c>
      <c r="I16" s="41">
        <v>8</v>
      </c>
      <c r="J16" s="41">
        <v>9</v>
      </c>
      <c r="K16" s="41">
        <v>10</v>
      </c>
      <c r="L16" s="41">
        <v>11</v>
      </c>
      <c r="M16" s="41">
        <v>12</v>
      </c>
      <c r="N16" s="41">
        <v>13</v>
      </c>
      <c r="O16" s="41">
        <v>14</v>
      </c>
      <c r="P16" s="41">
        <v>15</v>
      </c>
      <c r="Q16" s="41">
        <v>16</v>
      </c>
      <c r="R16" s="41">
        <v>17</v>
      </c>
      <c r="S16" s="41">
        <v>18</v>
      </c>
      <c r="T16" s="41">
        <v>19</v>
      </c>
      <c r="U16" s="41">
        <v>20</v>
      </c>
      <c r="V16" s="41">
        <v>21</v>
      </c>
      <c r="W16" s="41">
        <v>22</v>
      </c>
      <c r="X16" s="41">
        <v>23</v>
      </c>
      <c r="Y16" s="41">
        <v>24</v>
      </c>
      <c r="Z16" s="4"/>
    </row>
    <row r="17" spans="1:26" ht="14">
      <c r="B17" s="49"/>
      <c r="C17" s="49"/>
      <c r="D17" s="49"/>
      <c r="E17" s="49"/>
      <c r="F17" s="2">
        <v>1</v>
      </c>
      <c r="G17" s="2">
        <f t="shared" ref="G17:Y17" si="2">F17+1</f>
        <v>2</v>
      </c>
      <c r="H17" s="2">
        <f t="shared" si="2"/>
        <v>3</v>
      </c>
      <c r="I17" s="2">
        <f t="shared" si="2"/>
        <v>4</v>
      </c>
      <c r="J17" s="2">
        <f t="shared" si="2"/>
        <v>5</v>
      </c>
      <c r="K17" s="2">
        <f t="shared" si="2"/>
        <v>6</v>
      </c>
      <c r="L17" s="2">
        <f t="shared" si="2"/>
        <v>7</v>
      </c>
      <c r="M17" s="2">
        <f t="shared" si="2"/>
        <v>8</v>
      </c>
      <c r="N17" s="2">
        <f t="shared" si="2"/>
        <v>9</v>
      </c>
      <c r="O17" s="2">
        <f t="shared" si="2"/>
        <v>10</v>
      </c>
      <c r="P17" s="2">
        <f t="shared" si="2"/>
        <v>11</v>
      </c>
      <c r="Q17" s="2">
        <f t="shared" si="2"/>
        <v>12</v>
      </c>
      <c r="R17" s="2">
        <f t="shared" si="2"/>
        <v>13</v>
      </c>
      <c r="S17" s="2">
        <f t="shared" si="2"/>
        <v>14</v>
      </c>
      <c r="T17" s="2">
        <f t="shared" si="2"/>
        <v>15</v>
      </c>
      <c r="U17" s="2">
        <f t="shared" si="2"/>
        <v>16</v>
      </c>
      <c r="V17" s="2">
        <f t="shared" si="2"/>
        <v>17</v>
      </c>
      <c r="W17" s="2">
        <f t="shared" si="2"/>
        <v>18</v>
      </c>
      <c r="X17" s="2">
        <f t="shared" si="2"/>
        <v>19</v>
      </c>
      <c r="Y17" s="2">
        <f t="shared" si="2"/>
        <v>20</v>
      </c>
      <c r="Z17" s="151" t="s">
        <v>9</v>
      </c>
    </row>
    <row r="18" spans="1:26" ht="14">
      <c r="B18" s="62"/>
      <c r="C18" s="62"/>
      <c r="D18" s="49"/>
      <c r="E18" s="49"/>
      <c r="F18" s="3">
        <v>45382</v>
      </c>
      <c r="G18" s="3">
        <f t="shared" ref="G18:Y18" si="3">DATE(YEAR(F18)+1,MONTH(F18),DAY(F18))</f>
        <v>45747</v>
      </c>
      <c r="H18" s="3">
        <f t="shared" si="3"/>
        <v>46112</v>
      </c>
      <c r="I18" s="3">
        <f t="shared" si="3"/>
        <v>46477</v>
      </c>
      <c r="J18" s="3">
        <f t="shared" si="3"/>
        <v>46843</v>
      </c>
      <c r="K18" s="3">
        <f t="shared" si="3"/>
        <v>47208</v>
      </c>
      <c r="L18" s="3">
        <f t="shared" si="3"/>
        <v>47573</v>
      </c>
      <c r="M18" s="3">
        <f t="shared" si="3"/>
        <v>47938</v>
      </c>
      <c r="N18" s="3">
        <f t="shared" si="3"/>
        <v>48304</v>
      </c>
      <c r="O18" s="3">
        <f t="shared" si="3"/>
        <v>48669</v>
      </c>
      <c r="P18" s="3">
        <f t="shared" si="3"/>
        <v>49034</v>
      </c>
      <c r="Q18" s="3">
        <f t="shared" si="3"/>
        <v>49399</v>
      </c>
      <c r="R18" s="3">
        <f t="shared" si="3"/>
        <v>49765</v>
      </c>
      <c r="S18" s="3">
        <f t="shared" si="3"/>
        <v>50130</v>
      </c>
      <c r="T18" s="3">
        <f t="shared" si="3"/>
        <v>50495</v>
      </c>
      <c r="U18" s="3">
        <f t="shared" si="3"/>
        <v>50860</v>
      </c>
      <c r="V18" s="3">
        <f t="shared" si="3"/>
        <v>51226</v>
      </c>
      <c r="W18" s="3">
        <f t="shared" si="3"/>
        <v>51591</v>
      </c>
      <c r="X18" s="3">
        <f t="shared" si="3"/>
        <v>51956</v>
      </c>
      <c r="Y18" s="3">
        <f t="shared" si="3"/>
        <v>52321</v>
      </c>
      <c r="Z18" s="5"/>
    </row>
    <row r="19" spans="1:26" ht="14">
      <c r="A19" s="6"/>
      <c r="B19" s="129" t="s">
        <v>71</v>
      </c>
      <c r="C19" s="130"/>
      <c r="D19" s="97"/>
      <c r="E19" s="131"/>
      <c r="F19" s="167">
        <v>3</v>
      </c>
      <c r="G19" s="167">
        <v>37</v>
      </c>
      <c r="H19" s="167">
        <v>14</v>
      </c>
      <c r="I19" s="167">
        <v>15</v>
      </c>
      <c r="J19" s="167">
        <v>4</v>
      </c>
      <c r="K19" s="167">
        <v>3</v>
      </c>
      <c r="L19" s="167">
        <v>26</v>
      </c>
      <c r="M19" s="167">
        <v>14</v>
      </c>
      <c r="N19" s="167">
        <v>17</v>
      </c>
      <c r="O19" s="167">
        <v>17</v>
      </c>
      <c r="P19" s="167">
        <v>17</v>
      </c>
      <c r="Q19" s="167">
        <v>26</v>
      </c>
      <c r="R19" s="167">
        <v>3</v>
      </c>
      <c r="S19" s="167">
        <v>15</v>
      </c>
      <c r="T19" s="167">
        <v>4</v>
      </c>
      <c r="U19" s="167">
        <v>3</v>
      </c>
      <c r="V19" s="167">
        <v>37</v>
      </c>
      <c r="W19" s="167">
        <v>14</v>
      </c>
      <c r="X19" s="167">
        <v>6</v>
      </c>
      <c r="Y19" s="167">
        <v>4</v>
      </c>
      <c r="Z19" s="167">
        <f>SUM(F19:Y19)</f>
        <v>279</v>
      </c>
    </row>
    <row r="20" spans="1:26" ht="14">
      <c r="B20" s="62"/>
      <c r="C20" s="62"/>
      <c r="D20" s="62"/>
      <c r="E20" s="49"/>
      <c r="F20" s="67"/>
      <c r="G20" s="67"/>
      <c r="H20" s="67"/>
      <c r="I20" s="67"/>
      <c r="J20" s="67"/>
      <c r="K20" s="67"/>
      <c r="L20" s="67"/>
      <c r="M20" s="67"/>
      <c r="N20" s="67"/>
      <c r="O20" s="67"/>
      <c r="P20" s="67"/>
      <c r="Q20" s="67"/>
      <c r="R20" s="67"/>
      <c r="S20" s="67"/>
      <c r="T20" s="67"/>
      <c r="U20" s="67"/>
      <c r="V20" s="67"/>
      <c r="W20" s="67"/>
      <c r="X20" s="67"/>
      <c r="Y20" s="67"/>
      <c r="Z20" s="67"/>
    </row>
    <row r="21" spans="1:26" ht="14">
      <c r="B21" s="62"/>
      <c r="C21" s="62"/>
      <c r="D21" s="62"/>
      <c r="E21" s="49"/>
      <c r="F21" s="67"/>
      <c r="G21" s="67"/>
      <c r="H21" s="67"/>
      <c r="I21" s="67"/>
      <c r="J21" s="67"/>
      <c r="K21" s="67"/>
      <c r="L21" s="67"/>
      <c r="M21" s="67"/>
      <c r="N21" s="67"/>
      <c r="O21" s="67"/>
      <c r="P21" s="67"/>
      <c r="Q21" s="67"/>
      <c r="R21" s="67"/>
      <c r="S21" s="67"/>
      <c r="T21" s="67"/>
      <c r="U21" s="67"/>
      <c r="V21" s="67"/>
      <c r="W21" s="67"/>
      <c r="X21" s="67"/>
      <c r="Y21" s="67"/>
      <c r="Z21" s="67"/>
    </row>
    <row r="22" spans="1:26" ht="14">
      <c r="A22" s="60" t="s">
        <v>213</v>
      </c>
      <c r="B22" s="62"/>
      <c r="C22" s="62"/>
      <c r="D22" s="62"/>
      <c r="E22" s="84"/>
      <c r="F22" s="67"/>
      <c r="G22" s="67"/>
      <c r="H22" s="67"/>
      <c r="I22" s="67"/>
      <c r="J22" s="67"/>
      <c r="K22" s="67"/>
      <c r="L22" s="67"/>
      <c r="M22" s="67"/>
      <c r="N22" s="67"/>
      <c r="O22" s="67"/>
      <c r="P22" s="67"/>
      <c r="Q22" s="67"/>
      <c r="R22" s="67"/>
      <c r="S22" s="67"/>
      <c r="T22" s="67"/>
      <c r="U22" s="67"/>
      <c r="V22" s="67"/>
      <c r="W22" s="67"/>
      <c r="X22" s="67"/>
      <c r="Y22" s="67"/>
      <c r="Z22" s="52" t="s">
        <v>28</v>
      </c>
    </row>
    <row r="23" spans="1:26" ht="14">
      <c r="B23" s="49"/>
      <c r="C23" s="49"/>
      <c r="D23" s="49"/>
      <c r="E23" s="49"/>
      <c r="F23" s="41">
        <v>5</v>
      </c>
      <c r="G23" s="41">
        <v>6</v>
      </c>
      <c r="H23" s="41">
        <v>7</v>
      </c>
      <c r="I23" s="41">
        <v>8</v>
      </c>
      <c r="J23" s="41">
        <v>9</v>
      </c>
      <c r="K23" s="41">
        <v>10</v>
      </c>
      <c r="L23" s="41">
        <v>11</v>
      </c>
      <c r="M23" s="41">
        <v>12</v>
      </c>
      <c r="N23" s="41">
        <v>13</v>
      </c>
      <c r="O23" s="41">
        <v>14</v>
      </c>
      <c r="P23" s="41">
        <v>15</v>
      </c>
      <c r="Q23" s="41">
        <v>16</v>
      </c>
      <c r="R23" s="41">
        <v>17</v>
      </c>
      <c r="S23" s="41">
        <v>18</v>
      </c>
      <c r="T23" s="41">
        <v>19</v>
      </c>
      <c r="U23" s="41">
        <v>20</v>
      </c>
      <c r="V23" s="41">
        <v>21</v>
      </c>
      <c r="W23" s="41">
        <v>22</v>
      </c>
      <c r="X23" s="41">
        <v>23</v>
      </c>
      <c r="Y23" s="41">
        <v>24</v>
      </c>
      <c r="Z23" s="155"/>
    </row>
    <row r="24" spans="1:26" ht="14">
      <c r="B24" s="49"/>
      <c r="C24" s="49"/>
      <c r="D24" s="49"/>
      <c r="E24" s="49"/>
      <c r="F24" s="2">
        <v>1</v>
      </c>
      <c r="G24" s="2">
        <f t="shared" ref="G24:Y24" si="4">F24+1</f>
        <v>2</v>
      </c>
      <c r="H24" s="2">
        <f t="shared" si="4"/>
        <v>3</v>
      </c>
      <c r="I24" s="2">
        <f t="shared" si="4"/>
        <v>4</v>
      </c>
      <c r="J24" s="2">
        <f t="shared" si="4"/>
        <v>5</v>
      </c>
      <c r="K24" s="2">
        <f t="shared" si="4"/>
        <v>6</v>
      </c>
      <c r="L24" s="2">
        <f t="shared" si="4"/>
        <v>7</v>
      </c>
      <c r="M24" s="2">
        <f t="shared" si="4"/>
        <v>8</v>
      </c>
      <c r="N24" s="2">
        <f t="shared" si="4"/>
        <v>9</v>
      </c>
      <c r="O24" s="2">
        <f t="shared" si="4"/>
        <v>10</v>
      </c>
      <c r="P24" s="2">
        <f t="shared" si="4"/>
        <v>11</v>
      </c>
      <c r="Q24" s="2">
        <f t="shared" si="4"/>
        <v>12</v>
      </c>
      <c r="R24" s="2">
        <f t="shared" si="4"/>
        <v>13</v>
      </c>
      <c r="S24" s="2">
        <f t="shared" si="4"/>
        <v>14</v>
      </c>
      <c r="T24" s="2">
        <f t="shared" si="4"/>
        <v>15</v>
      </c>
      <c r="U24" s="2">
        <f t="shared" si="4"/>
        <v>16</v>
      </c>
      <c r="V24" s="2">
        <f t="shared" si="4"/>
        <v>17</v>
      </c>
      <c r="W24" s="2">
        <f t="shared" si="4"/>
        <v>18</v>
      </c>
      <c r="X24" s="2">
        <f t="shared" si="4"/>
        <v>19</v>
      </c>
      <c r="Y24" s="2">
        <f t="shared" si="4"/>
        <v>20</v>
      </c>
      <c r="Z24" s="156" t="s">
        <v>267</v>
      </c>
    </row>
    <row r="25" spans="1:26" ht="14">
      <c r="B25" s="419" t="s">
        <v>217</v>
      </c>
      <c r="C25" s="420"/>
      <c r="D25" s="420"/>
      <c r="E25" s="421"/>
      <c r="F25" s="91">
        <v>45382</v>
      </c>
      <c r="G25" s="91">
        <f t="shared" ref="G25:Y25" si="5">DATE(YEAR(F25)+1,MONTH(F25),DAY(F25))</f>
        <v>45747</v>
      </c>
      <c r="H25" s="91">
        <f t="shared" si="5"/>
        <v>46112</v>
      </c>
      <c r="I25" s="91">
        <f t="shared" si="5"/>
        <v>46477</v>
      </c>
      <c r="J25" s="91">
        <f t="shared" si="5"/>
        <v>46843</v>
      </c>
      <c r="K25" s="91">
        <f t="shared" si="5"/>
        <v>47208</v>
      </c>
      <c r="L25" s="91">
        <f t="shared" si="5"/>
        <v>47573</v>
      </c>
      <c r="M25" s="91">
        <f t="shared" si="5"/>
        <v>47938</v>
      </c>
      <c r="N25" s="91">
        <f t="shared" si="5"/>
        <v>48304</v>
      </c>
      <c r="O25" s="91">
        <f t="shared" si="5"/>
        <v>48669</v>
      </c>
      <c r="P25" s="91">
        <f t="shared" si="5"/>
        <v>49034</v>
      </c>
      <c r="Q25" s="91">
        <f t="shared" si="5"/>
        <v>49399</v>
      </c>
      <c r="R25" s="91">
        <f t="shared" si="5"/>
        <v>49765</v>
      </c>
      <c r="S25" s="91">
        <f t="shared" si="5"/>
        <v>50130</v>
      </c>
      <c r="T25" s="91">
        <f t="shared" si="5"/>
        <v>50495</v>
      </c>
      <c r="U25" s="91">
        <f t="shared" si="5"/>
        <v>50860</v>
      </c>
      <c r="V25" s="91">
        <f t="shared" si="5"/>
        <v>51226</v>
      </c>
      <c r="W25" s="91">
        <f t="shared" si="5"/>
        <v>51591</v>
      </c>
      <c r="X25" s="91">
        <f t="shared" si="5"/>
        <v>51956</v>
      </c>
      <c r="Y25" s="91">
        <f t="shared" si="5"/>
        <v>52321</v>
      </c>
      <c r="Z25" s="5"/>
    </row>
    <row r="26" spans="1:26" ht="15" customHeight="1">
      <c r="B26" s="422" t="s">
        <v>214</v>
      </c>
      <c r="C26" s="422"/>
      <c r="D26" s="422"/>
      <c r="E26" s="422"/>
      <c r="F26" s="354">
        <v>2.7</v>
      </c>
      <c r="G26" s="354">
        <v>33</v>
      </c>
      <c r="H26" s="354">
        <v>12</v>
      </c>
      <c r="I26" s="354">
        <v>2.7</v>
      </c>
      <c r="J26" s="354">
        <v>3.6</v>
      </c>
      <c r="K26" s="354">
        <v>2.7</v>
      </c>
      <c r="L26" s="354">
        <v>23</v>
      </c>
      <c r="M26" s="354">
        <v>12</v>
      </c>
      <c r="N26" s="354">
        <v>13</v>
      </c>
      <c r="O26" s="354">
        <v>15</v>
      </c>
      <c r="P26" s="354">
        <v>15</v>
      </c>
      <c r="Q26" s="354">
        <v>23</v>
      </c>
      <c r="R26" s="354">
        <v>2.7</v>
      </c>
      <c r="S26" s="354">
        <v>2.7</v>
      </c>
      <c r="T26" s="354">
        <v>3.6</v>
      </c>
      <c r="U26" s="354">
        <v>2.7</v>
      </c>
      <c r="V26" s="354">
        <v>33</v>
      </c>
      <c r="W26" s="354">
        <v>12</v>
      </c>
      <c r="X26" s="354">
        <v>2.7</v>
      </c>
      <c r="Y26" s="354">
        <v>3.6</v>
      </c>
      <c r="Z26" s="355">
        <f t="shared" ref="Z26:Z28" si="6">IF(COUNTBLANK(F26:Y26)=COLUMNS(F26:Y26),"",SUM(F26:Y26))</f>
        <v>220.69999999999996</v>
      </c>
    </row>
    <row r="27" spans="1:26" ht="15" customHeight="1">
      <c r="B27" s="422" t="s">
        <v>215</v>
      </c>
      <c r="C27" s="422"/>
      <c r="D27" s="422"/>
      <c r="E27" s="422"/>
      <c r="F27" s="356"/>
      <c r="G27" s="356"/>
      <c r="H27" s="356"/>
      <c r="I27" s="354">
        <v>2.7</v>
      </c>
      <c r="J27" s="356"/>
      <c r="K27" s="356"/>
      <c r="L27" s="356"/>
      <c r="M27" s="356"/>
      <c r="N27" s="354">
        <v>2.7</v>
      </c>
      <c r="O27" s="356"/>
      <c r="P27" s="356"/>
      <c r="Q27" s="356"/>
      <c r="R27" s="356"/>
      <c r="S27" s="354">
        <v>2.7</v>
      </c>
      <c r="T27" s="356"/>
      <c r="U27" s="356"/>
      <c r="V27" s="356"/>
      <c r="W27" s="356"/>
      <c r="X27" s="354">
        <v>2.7</v>
      </c>
      <c r="Y27" s="356"/>
      <c r="Z27" s="355">
        <f t="shared" si="6"/>
        <v>10.8</v>
      </c>
    </row>
    <row r="28" spans="1:26" ht="14">
      <c r="B28" s="422" t="s">
        <v>216</v>
      </c>
      <c r="C28" s="422"/>
      <c r="D28" s="422"/>
      <c r="E28" s="422"/>
      <c r="F28" s="356"/>
      <c r="G28" s="356"/>
      <c r="H28" s="356"/>
      <c r="I28" s="354">
        <v>8</v>
      </c>
      <c r="J28" s="356"/>
      <c r="K28" s="356"/>
      <c r="L28" s="356"/>
      <c r="M28" s="356"/>
      <c r="N28" s="356"/>
      <c r="O28" s="356"/>
      <c r="P28" s="356"/>
      <c r="Q28" s="356"/>
      <c r="R28" s="356"/>
      <c r="S28" s="354">
        <v>8</v>
      </c>
      <c r="T28" s="356"/>
      <c r="U28" s="356"/>
      <c r="V28" s="356"/>
      <c r="W28" s="356"/>
      <c r="X28" s="356"/>
      <c r="Y28" s="356"/>
      <c r="Z28" s="355">
        <f t="shared" si="6"/>
        <v>16</v>
      </c>
    </row>
    <row r="29" spans="1:26" s="6" customFormat="1" ht="14">
      <c r="B29" s="96" t="s">
        <v>29</v>
      </c>
      <c r="C29" s="97"/>
      <c r="D29" s="97"/>
      <c r="E29" s="98"/>
      <c r="F29" s="165">
        <f>IF(AND(F26="",F27="",F28=""),"",SUM(F26:F28))</f>
        <v>2.7</v>
      </c>
      <c r="G29" s="165">
        <f t="shared" ref="G29:Y29" si="7">IF(AND(G26="",G27="",G28=""),"",SUM(G26:G28))</f>
        <v>33</v>
      </c>
      <c r="H29" s="165">
        <f t="shared" si="7"/>
        <v>12</v>
      </c>
      <c r="I29" s="167">
        <f t="shared" si="7"/>
        <v>13.4</v>
      </c>
      <c r="J29" s="165">
        <f t="shared" si="7"/>
        <v>3.6</v>
      </c>
      <c r="K29" s="165">
        <f t="shared" si="7"/>
        <v>2.7</v>
      </c>
      <c r="L29" s="165">
        <f t="shared" si="7"/>
        <v>23</v>
      </c>
      <c r="M29" s="165">
        <f t="shared" si="7"/>
        <v>12</v>
      </c>
      <c r="N29" s="165">
        <f t="shared" si="7"/>
        <v>15.7</v>
      </c>
      <c r="O29" s="165">
        <f t="shared" si="7"/>
        <v>15</v>
      </c>
      <c r="P29" s="165">
        <f t="shared" si="7"/>
        <v>15</v>
      </c>
      <c r="Q29" s="165">
        <f t="shared" si="7"/>
        <v>23</v>
      </c>
      <c r="R29" s="165">
        <f t="shared" si="7"/>
        <v>2.7</v>
      </c>
      <c r="S29" s="167">
        <f t="shared" si="7"/>
        <v>13.4</v>
      </c>
      <c r="T29" s="165">
        <f t="shared" si="7"/>
        <v>3.6</v>
      </c>
      <c r="U29" s="165">
        <f t="shared" si="7"/>
        <v>2.7</v>
      </c>
      <c r="V29" s="165">
        <f t="shared" si="7"/>
        <v>33</v>
      </c>
      <c r="W29" s="165">
        <f t="shared" si="7"/>
        <v>12</v>
      </c>
      <c r="X29" s="165">
        <f t="shared" si="7"/>
        <v>5.4</v>
      </c>
      <c r="Y29" s="165">
        <f t="shared" si="7"/>
        <v>3.6</v>
      </c>
      <c r="Z29" s="345">
        <f>SUM(F29:Y29)</f>
        <v>247.5</v>
      </c>
    </row>
    <row r="30" spans="1:26" s="6" customFormat="1" ht="14"/>
    <row r="32" spans="1:26" s="6" customFormat="1" ht="14">
      <c r="A32" s="100" t="s">
        <v>235</v>
      </c>
    </row>
    <row r="33" spans="1:26" s="6" customFormat="1" ht="14">
      <c r="Z33" s="101" t="s">
        <v>28</v>
      </c>
    </row>
    <row r="34" spans="1:26" s="6" customFormat="1" ht="14">
      <c r="B34" s="423" t="s">
        <v>278</v>
      </c>
      <c r="C34" s="423"/>
      <c r="D34" s="423"/>
      <c r="E34" s="423"/>
      <c r="F34" s="157">
        <f>IF(F29="","",F11-F29)</f>
        <v>2.2999999999999998</v>
      </c>
      <c r="G34" s="157">
        <f t="shared" ref="G34:X34" si="8">IF(G29="","",G11-G29)</f>
        <v>10</v>
      </c>
      <c r="H34" s="157">
        <f t="shared" si="8"/>
        <v>8</v>
      </c>
      <c r="I34" s="157">
        <f t="shared" si="8"/>
        <v>3.5999999999999996</v>
      </c>
      <c r="J34" s="157">
        <f t="shared" si="8"/>
        <v>2.4</v>
      </c>
      <c r="K34" s="157">
        <f t="shared" si="8"/>
        <v>2.2999999999999998</v>
      </c>
      <c r="L34" s="157">
        <f t="shared" si="8"/>
        <v>5</v>
      </c>
      <c r="M34" s="157">
        <f t="shared" si="8"/>
        <v>8</v>
      </c>
      <c r="N34" s="157">
        <f t="shared" si="8"/>
        <v>7.3000000000000007</v>
      </c>
      <c r="O34" s="157">
        <f t="shared" si="8"/>
        <v>10</v>
      </c>
      <c r="P34" s="157">
        <f t="shared" si="8"/>
        <v>10</v>
      </c>
      <c r="Q34" s="157">
        <f t="shared" si="8"/>
        <v>5</v>
      </c>
      <c r="R34" s="157">
        <f t="shared" si="8"/>
        <v>2.2999999999999998</v>
      </c>
      <c r="S34" s="157">
        <f t="shared" si="8"/>
        <v>3.5999999999999996</v>
      </c>
      <c r="T34" s="157">
        <f t="shared" si="8"/>
        <v>2.4</v>
      </c>
      <c r="U34" s="157">
        <f t="shared" si="8"/>
        <v>2.2999999999999998</v>
      </c>
      <c r="V34" s="157">
        <f t="shared" si="8"/>
        <v>10</v>
      </c>
      <c r="W34" s="157">
        <f t="shared" si="8"/>
        <v>8</v>
      </c>
      <c r="X34" s="157">
        <f t="shared" si="8"/>
        <v>2.5999999999999996</v>
      </c>
      <c r="Y34" s="157">
        <f>IF(Y29="","",Y11-Y29)</f>
        <v>2.4</v>
      </c>
      <c r="Z34" s="157">
        <f>IF(Z29="","",Z11-Z29)</f>
        <v>107.5</v>
      </c>
    </row>
    <row r="35" spans="1:26" s="6" customFormat="1" ht="14">
      <c r="B35" s="423" t="s">
        <v>279</v>
      </c>
      <c r="C35" s="423"/>
      <c r="D35" s="423"/>
      <c r="E35" s="423"/>
      <c r="F35" s="157">
        <f>IF(F34="","",F34*0.5)</f>
        <v>1.1499999999999999</v>
      </c>
      <c r="G35" s="157">
        <f t="shared" ref="G35:Y35" si="9">IF(G34="","",G34*0.5)</f>
        <v>5</v>
      </c>
      <c r="H35" s="157">
        <f t="shared" si="9"/>
        <v>4</v>
      </c>
      <c r="I35" s="157">
        <f t="shared" si="9"/>
        <v>1.7999999999999998</v>
      </c>
      <c r="J35" s="157">
        <f t="shared" si="9"/>
        <v>1.2</v>
      </c>
      <c r="K35" s="157">
        <f t="shared" si="9"/>
        <v>1.1499999999999999</v>
      </c>
      <c r="L35" s="157">
        <f t="shared" si="9"/>
        <v>2.5</v>
      </c>
      <c r="M35" s="157">
        <f t="shared" si="9"/>
        <v>4</v>
      </c>
      <c r="N35" s="157">
        <f t="shared" si="9"/>
        <v>3.6500000000000004</v>
      </c>
      <c r="O35" s="157">
        <f t="shared" si="9"/>
        <v>5</v>
      </c>
      <c r="P35" s="157">
        <f t="shared" si="9"/>
        <v>5</v>
      </c>
      <c r="Q35" s="157">
        <f t="shared" si="9"/>
        <v>2.5</v>
      </c>
      <c r="R35" s="157">
        <f t="shared" si="9"/>
        <v>1.1499999999999999</v>
      </c>
      <c r="S35" s="157">
        <f t="shared" si="9"/>
        <v>1.7999999999999998</v>
      </c>
      <c r="T35" s="157">
        <f t="shared" si="9"/>
        <v>1.2</v>
      </c>
      <c r="U35" s="157">
        <f t="shared" si="9"/>
        <v>1.1499999999999999</v>
      </c>
      <c r="V35" s="157">
        <f t="shared" si="9"/>
        <v>5</v>
      </c>
      <c r="W35" s="157">
        <f t="shared" si="9"/>
        <v>4</v>
      </c>
      <c r="X35" s="157">
        <f t="shared" si="9"/>
        <v>1.2999999999999998</v>
      </c>
      <c r="Y35" s="157">
        <f t="shared" si="9"/>
        <v>1.2</v>
      </c>
      <c r="Z35" s="157">
        <f>IF(Z34="","",Z34*0.5)</f>
        <v>53.75</v>
      </c>
    </row>
    <row r="36" spans="1:26" s="6" customFormat="1" ht="14"/>
    <row r="37" spans="1:26" s="6" customFormat="1" ht="14">
      <c r="A37" s="100" t="s">
        <v>73</v>
      </c>
    </row>
    <row r="38" spans="1:26" s="6" customFormat="1" ht="14">
      <c r="E38" s="101"/>
      <c r="F38" s="101" t="s">
        <v>28</v>
      </c>
    </row>
    <row r="39" spans="1:26" s="6" customFormat="1" ht="14">
      <c r="B39" s="414" t="s">
        <v>280</v>
      </c>
      <c r="C39" s="415"/>
      <c r="D39" s="415"/>
      <c r="E39" s="416"/>
      <c r="F39" s="343">
        <f>NPV(D40,F35:Y35)</f>
        <v>45.931240997613166</v>
      </c>
    </row>
    <row r="40" spans="1:26" s="6" customFormat="1" ht="14">
      <c r="B40" s="417" t="s">
        <v>80</v>
      </c>
      <c r="C40" s="418"/>
      <c r="D40" s="344">
        <f>'運営権対価 (例)'!$D$22</f>
        <v>1.6070000000000001E-2</v>
      </c>
      <c r="E40" s="103"/>
      <c r="F40" s="103"/>
    </row>
    <row r="41" spans="1:26" s="49" customFormat="1" ht="14">
      <c r="B41" s="1"/>
      <c r="C41" s="1"/>
      <c r="D41" s="1"/>
      <c r="E41" s="1"/>
      <c r="F41" s="1"/>
      <c r="G41" s="1"/>
      <c r="H41" s="1"/>
      <c r="I41" s="1"/>
      <c r="J41" s="1"/>
      <c r="K41" s="1"/>
      <c r="L41" s="1"/>
      <c r="M41" s="1"/>
      <c r="N41" s="1"/>
      <c r="O41" s="1"/>
      <c r="P41" s="1"/>
      <c r="Q41" s="1"/>
      <c r="R41" s="1"/>
      <c r="S41" s="1"/>
      <c r="T41" s="1"/>
      <c r="U41" s="1"/>
      <c r="V41" s="1"/>
      <c r="W41" s="1"/>
      <c r="X41" s="1"/>
      <c r="Y41" s="1"/>
      <c r="Z41" s="1"/>
    </row>
    <row r="42" spans="1:26" s="49" customFormat="1" ht="14.15" customHeight="1">
      <c r="B42" s="1"/>
      <c r="C42" s="1"/>
      <c r="D42" s="1"/>
      <c r="E42" s="1"/>
      <c r="F42" s="1"/>
      <c r="G42" s="1"/>
      <c r="H42" s="1"/>
      <c r="I42" s="1"/>
      <c r="J42" s="1"/>
      <c r="K42" s="1"/>
      <c r="L42" s="1"/>
      <c r="M42" s="1"/>
      <c r="N42" s="1"/>
      <c r="O42" s="1"/>
      <c r="P42" s="1"/>
      <c r="Q42" s="1"/>
      <c r="R42" s="1"/>
      <c r="S42" s="1"/>
      <c r="T42" s="1"/>
      <c r="U42" s="1"/>
      <c r="V42" s="1"/>
      <c r="W42" s="1"/>
      <c r="X42" s="1"/>
      <c r="Y42" s="1"/>
      <c r="Z42" s="1"/>
    </row>
    <row r="43" spans="1:26" s="49" customFormat="1" ht="14.15" customHeight="1">
      <c r="B43" s="1"/>
      <c r="C43" s="1"/>
      <c r="D43" s="1"/>
      <c r="E43" s="1"/>
      <c r="F43" s="1"/>
      <c r="G43" s="1"/>
      <c r="H43" s="1"/>
      <c r="I43" s="1"/>
      <c r="J43" s="1"/>
      <c r="K43" s="1"/>
      <c r="L43" s="1"/>
      <c r="M43" s="1"/>
      <c r="N43" s="1"/>
      <c r="O43" s="1"/>
      <c r="P43" s="1"/>
      <c r="Q43" s="1"/>
      <c r="R43" s="1"/>
      <c r="S43" s="1"/>
      <c r="T43" s="1"/>
      <c r="U43" s="1"/>
      <c r="V43" s="1"/>
      <c r="W43" s="1"/>
      <c r="X43" s="1"/>
      <c r="Y43" s="1"/>
      <c r="Z43" s="1"/>
    </row>
    <row r="44" spans="1:26" s="49" customFormat="1" ht="14.15" customHeight="1">
      <c r="B44" s="1"/>
      <c r="C44" s="1"/>
      <c r="D44" s="1"/>
      <c r="E44" s="1"/>
      <c r="F44" s="1"/>
      <c r="G44" s="1"/>
      <c r="H44" s="1"/>
      <c r="I44" s="1"/>
      <c r="J44" s="1"/>
      <c r="K44" s="1"/>
      <c r="L44" s="1"/>
      <c r="M44" s="1"/>
      <c r="N44" s="1"/>
      <c r="O44" s="1"/>
      <c r="P44" s="1"/>
      <c r="Q44" s="1"/>
      <c r="R44" s="1"/>
      <c r="S44" s="1"/>
      <c r="T44" s="1"/>
      <c r="U44" s="1"/>
      <c r="V44" s="1"/>
      <c r="W44" s="1"/>
      <c r="X44" s="1"/>
      <c r="Y44" s="1"/>
      <c r="Z44" s="1"/>
    </row>
    <row r="45" spans="1:26" s="49" customFormat="1" ht="14.15" customHeight="1">
      <c r="B45" s="1"/>
      <c r="C45" s="1"/>
      <c r="D45" s="1"/>
      <c r="E45" s="1"/>
      <c r="F45" s="1"/>
      <c r="G45" s="1"/>
      <c r="H45" s="1"/>
      <c r="I45" s="1"/>
      <c r="J45" s="1"/>
      <c r="K45" s="1"/>
      <c r="L45" s="1"/>
      <c r="M45" s="1"/>
      <c r="N45" s="1"/>
      <c r="O45" s="1"/>
      <c r="P45" s="1"/>
      <c r="Q45" s="1"/>
      <c r="R45" s="1"/>
      <c r="S45" s="1"/>
      <c r="T45" s="1"/>
      <c r="U45" s="1"/>
      <c r="V45" s="1"/>
      <c r="W45" s="1"/>
      <c r="X45" s="1"/>
      <c r="Y45" s="1"/>
      <c r="Z45" s="1"/>
    </row>
    <row r="46" spans="1:26" s="49" customFormat="1" ht="14.15" customHeight="1">
      <c r="B46" s="1"/>
      <c r="C46" s="1"/>
      <c r="D46" s="1"/>
      <c r="E46" s="1"/>
      <c r="F46" s="1"/>
      <c r="G46" s="1"/>
      <c r="H46" s="1"/>
      <c r="I46" s="1"/>
      <c r="J46" s="1"/>
      <c r="K46" s="1"/>
      <c r="L46" s="1"/>
      <c r="M46" s="1"/>
      <c r="N46" s="1"/>
      <c r="O46" s="1"/>
      <c r="P46" s="1"/>
      <c r="Q46" s="1"/>
      <c r="R46" s="1"/>
      <c r="S46" s="1"/>
      <c r="T46" s="1"/>
      <c r="U46" s="1"/>
      <c r="V46" s="1"/>
      <c r="W46" s="1"/>
      <c r="X46" s="1"/>
      <c r="Y46" s="1"/>
      <c r="Z46" s="1"/>
    </row>
    <row r="47" spans="1:26" s="49" customFormat="1" ht="14.15" customHeight="1">
      <c r="B47" s="1"/>
      <c r="C47" s="1"/>
      <c r="D47" s="1"/>
      <c r="E47" s="1"/>
      <c r="F47" s="1"/>
      <c r="G47" s="1"/>
      <c r="H47" s="1"/>
      <c r="I47" s="1"/>
      <c r="J47" s="1"/>
      <c r="K47" s="1"/>
      <c r="L47" s="1"/>
      <c r="M47" s="1"/>
      <c r="N47" s="1"/>
      <c r="O47" s="1"/>
      <c r="P47" s="1"/>
      <c r="Q47" s="1"/>
      <c r="R47" s="1"/>
      <c r="S47" s="1"/>
      <c r="T47" s="1"/>
      <c r="U47" s="1"/>
      <c r="V47" s="1"/>
      <c r="W47" s="1"/>
      <c r="X47" s="1"/>
      <c r="Y47" s="1"/>
      <c r="Z47" s="1"/>
    </row>
    <row r="48" spans="1:26" s="49" customFormat="1" ht="14.15" customHeight="1">
      <c r="B48" s="1"/>
      <c r="C48" s="1"/>
      <c r="D48" s="1"/>
      <c r="E48" s="1"/>
      <c r="F48" s="1"/>
      <c r="G48" s="1"/>
      <c r="H48" s="1"/>
      <c r="I48" s="1"/>
      <c r="J48" s="1"/>
      <c r="K48" s="1"/>
      <c r="L48" s="1"/>
      <c r="M48" s="1"/>
      <c r="N48" s="1"/>
      <c r="O48" s="1"/>
      <c r="P48" s="1"/>
      <c r="Q48" s="1"/>
      <c r="R48" s="1"/>
      <c r="S48" s="1"/>
      <c r="T48" s="1"/>
      <c r="U48" s="1"/>
      <c r="V48" s="1"/>
      <c r="W48" s="1"/>
      <c r="X48" s="1"/>
      <c r="Y48" s="1"/>
      <c r="Z48" s="1"/>
    </row>
    <row r="49" spans="2:26" s="49" customFormat="1" ht="14.15" customHeight="1">
      <c r="B49" s="1"/>
      <c r="C49" s="1"/>
      <c r="D49" s="1"/>
      <c r="E49" s="1"/>
      <c r="F49" s="1"/>
      <c r="G49" s="1"/>
      <c r="H49" s="1"/>
      <c r="I49" s="1"/>
      <c r="J49" s="1"/>
      <c r="K49" s="1"/>
      <c r="L49" s="1"/>
      <c r="M49" s="1"/>
      <c r="N49" s="1"/>
      <c r="O49" s="1"/>
      <c r="P49" s="1"/>
      <c r="Q49" s="1"/>
      <c r="R49" s="1"/>
      <c r="S49" s="1"/>
      <c r="T49" s="1"/>
      <c r="U49" s="1"/>
      <c r="V49" s="1"/>
      <c r="W49" s="1"/>
      <c r="X49" s="1"/>
      <c r="Y49" s="1"/>
      <c r="Z49" s="1"/>
    </row>
    <row r="50" spans="2:26" s="49" customFormat="1" ht="14.15" customHeight="1">
      <c r="B50" s="1"/>
      <c r="C50" s="1"/>
      <c r="D50" s="1"/>
      <c r="E50" s="1"/>
      <c r="F50" s="1"/>
      <c r="G50" s="1"/>
      <c r="H50" s="1"/>
      <c r="I50" s="1"/>
      <c r="J50" s="1"/>
      <c r="K50" s="1"/>
      <c r="L50" s="1"/>
      <c r="M50" s="1"/>
      <c r="N50" s="1"/>
      <c r="O50" s="1"/>
      <c r="P50" s="1"/>
      <c r="Q50" s="1"/>
      <c r="R50" s="1"/>
      <c r="S50" s="1"/>
      <c r="T50" s="1"/>
      <c r="U50" s="1"/>
      <c r="V50" s="1"/>
      <c r="W50" s="1"/>
      <c r="X50" s="1"/>
      <c r="Y50" s="1"/>
      <c r="Z50" s="1"/>
    </row>
    <row r="51" spans="2:26" s="49" customFormat="1" ht="14.15" customHeight="1">
      <c r="B51" s="1"/>
      <c r="C51" s="1"/>
      <c r="D51" s="1"/>
      <c r="E51" s="1"/>
      <c r="F51" s="1"/>
      <c r="G51" s="1"/>
      <c r="H51" s="1"/>
      <c r="I51" s="1"/>
      <c r="J51" s="1"/>
      <c r="K51" s="1"/>
      <c r="L51" s="1"/>
      <c r="M51" s="1"/>
      <c r="N51" s="1"/>
      <c r="O51" s="1"/>
      <c r="P51" s="1"/>
      <c r="Q51" s="1"/>
      <c r="R51" s="1"/>
      <c r="S51" s="1"/>
      <c r="T51" s="1"/>
      <c r="U51" s="1"/>
      <c r="V51" s="1"/>
      <c r="W51" s="1"/>
      <c r="X51" s="1"/>
      <c r="Y51" s="1"/>
      <c r="Z51" s="1"/>
    </row>
    <row r="52" spans="2:26" s="49" customFormat="1" ht="14.15" customHeight="1">
      <c r="B52" s="1"/>
      <c r="C52" s="1"/>
      <c r="D52" s="1"/>
      <c r="E52" s="1"/>
      <c r="F52" s="1"/>
      <c r="G52" s="1"/>
      <c r="H52" s="1"/>
      <c r="I52" s="1"/>
      <c r="J52" s="1"/>
      <c r="K52" s="1"/>
      <c r="L52" s="1"/>
      <c r="M52" s="1"/>
      <c r="N52" s="1"/>
      <c r="O52" s="1"/>
      <c r="P52" s="1"/>
      <c r="Q52" s="1"/>
      <c r="R52" s="1"/>
      <c r="S52" s="1"/>
      <c r="T52" s="1"/>
      <c r="U52" s="1"/>
      <c r="V52" s="1"/>
      <c r="W52" s="1"/>
      <c r="X52" s="1"/>
      <c r="Y52" s="1"/>
      <c r="Z52" s="1"/>
    </row>
    <row r="53" spans="2:26" s="49" customFormat="1" ht="14.15" customHeight="1">
      <c r="B53" s="1"/>
      <c r="C53" s="1"/>
      <c r="D53" s="1"/>
      <c r="E53" s="1"/>
      <c r="F53" s="1"/>
      <c r="G53" s="1"/>
      <c r="H53" s="1"/>
      <c r="I53" s="1"/>
      <c r="J53" s="1"/>
      <c r="K53" s="1"/>
      <c r="L53" s="1"/>
      <c r="M53" s="1"/>
      <c r="N53" s="1"/>
      <c r="O53" s="1"/>
      <c r="P53" s="1"/>
      <c r="Q53" s="1"/>
      <c r="R53" s="1"/>
      <c r="S53" s="1"/>
      <c r="T53" s="1"/>
      <c r="U53" s="1"/>
      <c r="V53" s="1"/>
      <c r="W53" s="1"/>
      <c r="X53" s="1"/>
      <c r="Y53" s="1"/>
      <c r="Z53" s="1"/>
    </row>
    <row r="54" spans="2:26" s="49" customFormat="1" ht="14.15" customHeight="1">
      <c r="B54" s="1"/>
      <c r="C54" s="1"/>
      <c r="D54" s="1"/>
      <c r="E54" s="1"/>
      <c r="F54" s="1"/>
      <c r="G54" s="1"/>
      <c r="H54" s="1"/>
      <c r="I54" s="1"/>
      <c r="J54" s="1"/>
      <c r="K54" s="1"/>
      <c r="L54" s="1"/>
      <c r="M54" s="1"/>
      <c r="N54" s="1"/>
      <c r="O54" s="1"/>
      <c r="P54" s="1"/>
      <c r="Q54" s="1"/>
      <c r="R54" s="1"/>
      <c r="S54" s="1"/>
      <c r="T54" s="1"/>
      <c r="U54" s="1"/>
      <c r="V54" s="1"/>
      <c r="W54" s="1"/>
      <c r="X54" s="1"/>
      <c r="Y54" s="1"/>
      <c r="Z54" s="1"/>
    </row>
    <row r="55" spans="2:26" s="49" customFormat="1" ht="14.15" customHeight="1">
      <c r="B55" s="1"/>
      <c r="C55" s="1"/>
      <c r="D55" s="1"/>
      <c r="E55" s="1"/>
      <c r="F55" s="1"/>
      <c r="G55" s="1"/>
      <c r="H55" s="1"/>
      <c r="I55" s="1"/>
      <c r="J55" s="1"/>
      <c r="K55" s="1"/>
      <c r="L55" s="1"/>
      <c r="M55" s="1"/>
      <c r="N55" s="1"/>
      <c r="O55" s="1"/>
      <c r="P55" s="1"/>
      <c r="Q55" s="1"/>
      <c r="R55" s="1"/>
      <c r="S55" s="1"/>
      <c r="T55" s="1"/>
      <c r="U55" s="1"/>
      <c r="V55" s="1"/>
      <c r="W55" s="1"/>
      <c r="X55" s="1"/>
      <c r="Y55" s="1"/>
      <c r="Z55" s="1"/>
    </row>
    <row r="56" spans="2:26" s="49" customFormat="1" ht="14.15" customHeight="1">
      <c r="B56" s="1"/>
      <c r="C56" s="1"/>
      <c r="D56" s="1"/>
      <c r="E56" s="1"/>
      <c r="F56" s="1"/>
      <c r="G56" s="1"/>
      <c r="H56" s="1"/>
      <c r="I56" s="1"/>
      <c r="J56" s="1"/>
      <c r="K56" s="1"/>
      <c r="L56" s="1"/>
      <c r="M56" s="1"/>
      <c r="N56" s="1"/>
      <c r="O56" s="1"/>
      <c r="P56" s="1"/>
      <c r="Q56" s="1"/>
      <c r="R56" s="1"/>
      <c r="S56" s="1"/>
      <c r="T56" s="1"/>
      <c r="U56" s="1"/>
      <c r="V56" s="1"/>
      <c r="W56" s="1"/>
      <c r="X56" s="1"/>
      <c r="Y56" s="1"/>
      <c r="Z56" s="1"/>
    </row>
    <row r="57" spans="2:26" s="49" customFormat="1" ht="14.15" customHeight="1">
      <c r="B57" s="1"/>
      <c r="C57" s="1"/>
      <c r="D57" s="1"/>
      <c r="E57" s="1"/>
      <c r="F57" s="1"/>
      <c r="G57" s="1"/>
      <c r="H57" s="1"/>
      <c r="I57" s="1"/>
      <c r="J57" s="1"/>
      <c r="K57" s="1"/>
      <c r="L57" s="1"/>
      <c r="M57" s="1"/>
      <c r="N57" s="1"/>
      <c r="O57" s="1"/>
      <c r="P57" s="1"/>
      <c r="Q57" s="1"/>
      <c r="R57" s="1"/>
      <c r="S57" s="1"/>
      <c r="T57" s="1"/>
      <c r="U57" s="1"/>
      <c r="V57" s="1"/>
      <c r="W57" s="1"/>
      <c r="X57" s="1"/>
      <c r="Y57" s="1"/>
      <c r="Z57" s="1"/>
    </row>
    <row r="58" spans="2:26" s="49" customFormat="1" ht="14.15" customHeight="1">
      <c r="B58" s="1"/>
      <c r="C58" s="1"/>
      <c r="D58" s="1"/>
      <c r="E58" s="1"/>
      <c r="F58" s="1"/>
      <c r="G58" s="1"/>
      <c r="H58" s="1"/>
      <c r="I58" s="1"/>
      <c r="J58" s="1"/>
      <c r="K58" s="1"/>
      <c r="L58" s="1"/>
      <c r="M58" s="1"/>
      <c r="N58" s="1"/>
      <c r="O58" s="1"/>
      <c r="P58" s="1"/>
      <c r="Q58" s="1"/>
      <c r="R58" s="1"/>
      <c r="S58" s="1"/>
      <c r="T58" s="1"/>
      <c r="U58" s="1"/>
      <c r="V58" s="1"/>
      <c r="W58" s="1"/>
      <c r="X58" s="1"/>
      <c r="Y58" s="1"/>
      <c r="Z58" s="1"/>
    </row>
    <row r="59" spans="2:26" s="49" customFormat="1" ht="14.15" customHeight="1">
      <c r="B59" s="1"/>
      <c r="C59" s="1"/>
      <c r="D59" s="1"/>
      <c r="E59" s="1"/>
      <c r="F59" s="1"/>
      <c r="G59" s="1"/>
      <c r="H59" s="1"/>
      <c r="I59" s="1"/>
      <c r="J59" s="1"/>
      <c r="K59" s="1"/>
      <c r="L59" s="1"/>
      <c r="M59" s="1"/>
      <c r="N59" s="1"/>
      <c r="O59" s="1"/>
      <c r="P59" s="1"/>
      <c r="Q59" s="1"/>
      <c r="R59" s="1"/>
      <c r="S59" s="1"/>
      <c r="T59" s="1"/>
      <c r="U59" s="1"/>
      <c r="V59" s="1"/>
      <c r="W59" s="1"/>
      <c r="X59" s="1"/>
      <c r="Y59" s="1"/>
      <c r="Z59" s="1"/>
    </row>
    <row r="60" spans="2:26" s="49" customFormat="1" ht="14.15" customHeight="1">
      <c r="B60" s="1"/>
      <c r="C60" s="1"/>
      <c r="D60" s="1"/>
      <c r="E60" s="1"/>
      <c r="F60" s="1"/>
      <c r="G60" s="1"/>
      <c r="H60" s="1"/>
      <c r="I60" s="1"/>
      <c r="J60" s="1"/>
      <c r="K60" s="1"/>
      <c r="L60" s="1"/>
      <c r="M60" s="1"/>
      <c r="N60" s="1"/>
      <c r="O60" s="1"/>
      <c r="P60" s="1"/>
      <c r="Q60" s="1"/>
      <c r="R60" s="1"/>
      <c r="S60" s="1"/>
      <c r="T60" s="1"/>
      <c r="U60" s="1"/>
      <c r="V60" s="1"/>
      <c r="W60" s="1"/>
      <c r="X60" s="1"/>
      <c r="Y60" s="1"/>
      <c r="Z60" s="1"/>
    </row>
    <row r="61" spans="2:26" s="49" customFormat="1" ht="14.15" customHeight="1">
      <c r="B61" s="1"/>
      <c r="C61" s="1"/>
      <c r="D61" s="1"/>
      <c r="E61" s="1"/>
      <c r="F61" s="1"/>
      <c r="G61" s="1"/>
      <c r="H61" s="1"/>
      <c r="I61" s="1"/>
      <c r="J61" s="1"/>
      <c r="K61" s="1"/>
      <c r="L61" s="1"/>
      <c r="M61" s="1"/>
      <c r="N61" s="1"/>
      <c r="O61" s="1"/>
      <c r="P61" s="1"/>
      <c r="Q61" s="1"/>
      <c r="R61" s="1"/>
      <c r="S61" s="1"/>
      <c r="T61" s="1"/>
      <c r="U61" s="1"/>
      <c r="V61" s="1"/>
      <c r="W61" s="1"/>
      <c r="X61" s="1"/>
      <c r="Y61" s="1"/>
      <c r="Z61" s="1"/>
    </row>
    <row r="62" spans="2:26" s="49" customFormat="1" ht="14.15" customHeight="1">
      <c r="B62" s="1"/>
      <c r="C62" s="1"/>
      <c r="D62" s="1"/>
      <c r="E62" s="1"/>
      <c r="F62" s="1"/>
      <c r="G62" s="1"/>
      <c r="H62" s="1"/>
      <c r="I62" s="1"/>
      <c r="J62" s="1"/>
      <c r="K62" s="1"/>
      <c r="L62" s="1"/>
      <c r="M62" s="1"/>
      <c r="N62" s="1"/>
      <c r="O62" s="1"/>
      <c r="P62" s="1"/>
      <c r="Q62" s="1"/>
      <c r="R62" s="1"/>
      <c r="S62" s="1"/>
      <c r="T62" s="1"/>
      <c r="U62" s="1"/>
      <c r="V62" s="1"/>
      <c r="W62" s="1"/>
      <c r="X62" s="1"/>
      <c r="Y62" s="1"/>
      <c r="Z62" s="1"/>
    </row>
    <row r="63" spans="2:26" s="49" customFormat="1" ht="14.15" customHeight="1">
      <c r="B63" s="1"/>
      <c r="C63" s="1"/>
      <c r="D63" s="1"/>
      <c r="E63" s="1"/>
      <c r="F63" s="1"/>
      <c r="G63" s="1"/>
      <c r="H63" s="1"/>
      <c r="I63" s="1"/>
      <c r="J63" s="1"/>
      <c r="K63" s="1"/>
      <c r="L63" s="1"/>
      <c r="M63" s="1"/>
      <c r="N63" s="1"/>
      <c r="O63" s="1"/>
      <c r="P63" s="1"/>
      <c r="Q63" s="1"/>
      <c r="R63" s="1"/>
      <c r="S63" s="1"/>
      <c r="T63" s="1"/>
      <c r="U63" s="1"/>
      <c r="V63" s="1"/>
      <c r="W63" s="1"/>
      <c r="X63" s="1"/>
      <c r="Y63" s="1"/>
      <c r="Z63" s="1"/>
    </row>
    <row r="64" spans="2:26" s="49" customFormat="1" ht="14.15" customHeight="1">
      <c r="B64" s="1"/>
      <c r="C64" s="1"/>
      <c r="D64" s="1"/>
      <c r="E64" s="1"/>
      <c r="F64" s="1"/>
      <c r="G64" s="1"/>
      <c r="H64" s="1"/>
      <c r="I64" s="1"/>
      <c r="J64" s="1"/>
      <c r="K64" s="1"/>
      <c r="L64" s="1"/>
      <c r="M64" s="1"/>
      <c r="N64" s="1"/>
      <c r="O64" s="1"/>
      <c r="P64" s="1"/>
      <c r="Q64" s="1"/>
      <c r="R64" s="1"/>
      <c r="S64" s="1"/>
      <c r="T64" s="1"/>
      <c r="U64" s="1"/>
      <c r="V64" s="1"/>
      <c r="W64" s="1"/>
      <c r="X64" s="1"/>
      <c r="Y64" s="1"/>
      <c r="Z64" s="1"/>
    </row>
    <row r="65" spans="2:26" s="49" customFormat="1" ht="14.15" customHeight="1">
      <c r="B65" s="1"/>
      <c r="C65" s="1"/>
      <c r="D65" s="1"/>
      <c r="E65" s="1"/>
      <c r="F65" s="1"/>
      <c r="G65" s="1"/>
      <c r="H65" s="1"/>
      <c r="I65" s="1"/>
      <c r="J65" s="1"/>
      <c r="K65" s="1"/>
      <c r="L65" s="1"/>
      <c r="M65" s="1"/>
      <c r="N65" s="1"/>
      <c r="O65" s="1"/>
      <c r="P65" s="1"/>
      <c r="Q65" s="1"/>
      <c r="R65" s="1"/>
      <c r="S65" s="1"/>
      <c r="T65" s="1"/>
      <c r="U65" s="1"/>
      <c r="V65" s="1"/>
      <c r="W65" s="1"/>
      <c r="X65" s="1"/>
      <c r="Y65" s="1"/>
      <c r="Z65" s="1"/>
    </row>
    <row r="66" spans="2:26" s="49" customFormat="1" ht="14.15" customHeight="1">
      <c r="B66" s="1"/>
      <c r="C66" s="1"/>
      <c r="D66" s="1"/>
      <c r="E66" s="1"/>
      <c r="F66" s="1"/>
      <c r="G66" s="1"/>
      <c r="H66" s="1"/>
      <c r="I66" s="1"/>
      <c r="J66" s="1"/>
      <c r="K66" s="1"/>
      <c r="L66" s="1"/>
      <c r="M66" s="1"/>
      <c r="N66" s="1"/>
      <c r="O66" s="1"/>
      <c r="P66" s="1"/>
      <c r="Q66" s="1"/>
      <c r="R66" s="1"/>
      <c r="S66" s="1"/>
      <c r="T66" s="1"/>
      <c r="U66" s="1"/>
      <c r="V66" s="1"/>
      <c r="W66" s="1"/>
      <c r="X66" s="1"/>
      <c r="Y66" s="1"/>
      <c r="Z66" s="1"/>
    </row>
    <row r="67" spans="2:26" s="49" customFormat="1" ht="14.15" customHeight="1">
      <c r="B67" s="1"/>
      <c r="C67" s="1"/>
      <c r="D67" s="1"/>
      <c r="E67" s="1"/>
      <c r="F67" s="1"/>
      <c r="G67" s="1"/>
      <c r="H67" s="1"/>
      <c r="I67" s="1"/>
      <c r="J67" s="1"/>
      <c r="K67" s="1"/>
      <c r="L67" s="1"/>
      <c r="M67" s="1"/>
      <c r="N67" s="1"/>
      <c r="O67" s="1"/>
      <c r="P67" s="1"/>
      <c r="Q67" s="1"/>
      <c r="R67" s="1"/>
      <c r="S67" s="1"/>
      <c r="T67" s="1"/>
      <c r="U67" s="1"/>
      <c r="V67" s="1"/>
      <c r="W67" s="1"/>
      <c r="X67" s="1"/>
      <c r="Y67" s="1"/>
      <c r="Z67" s="1"/>
    </row>
    <row r="68" spans="2:26" s="49" customFormat="1" ht="14.15" customHeight="1">
      <c r="B68" s="1"/>
      <c r="C68" s="1"/>
      <c r="D68" s="1"/>
      <c r="E68" s="1"/>
      <c r="F68" s="1"/>
      <c r="G68" s="1"/>
      <c r="H68" s="1"/>
      <c r="I68" s="1"/>
      <c r="J68" s="1"/>
      <c r="K68" s="1"/>
      <c r="L68" s="1"/>
      <c r="M68" s="1"/>
      <c r="N68" s="1"/>
      <c r="O68" s="1"/>
      <c r="P68" s="1"/>
      <c r="Q68" s="1"/>
      <c r="R68" s="1"/>
      <c r="S68" s="1"/>
      <c r="T68" s="1"/>
      <c r="U68" s="1"/>
      <c r="V68" s="1"/>
      <c r="W68" s="1"/>
      <c r="X68" s="1"/>
      <c r="Y68" s="1"/>
      <c r="Z68" s="1"/>
    </row>
    <row r="69" spans="2:26" s="49" customFormat="1" ht="14.15" customHeight="1">
      <c r="B69" s="1"/>
      <c r="C69" s="1"/>
      <c r="D69" s="1"/>
      <c r="E69" s="1"/>
      <c r="F69" s="1"/>
      <c r="G69" s="1"/>
      <c r="H69" s="1"/>
      <c r="I69" s="1"/>
      <c r="J69" s="1"/>
      <c r="K69" s="1"/>
      <c r="L69" s="1"/>
      <c r="M69" s="1"/>
      <c r="N69" s="1"/>
      <c r="O69" s="1"/>
      <c r="P69" s="1"/>
      <c r="Q69" s="1"/>
      <c r="R69" s="1"/>
      <c r="S69" s="1"/>
      <c r="T69" s="1"/>
      <c r="U69" s="1"/>
      <c r="V69" s="1"/>
      <c r="W69" s="1"/>
      <c r="X69" s="1"/>
      <c r="Y69" s="1"/>
      <c r="Z69" s="1"/>
    </row>
    <row r="70" spans="2:26" s="49" customFormat="1" ht="14.15" customHeight="1">
      <c r="B70" s="1"/>
      <c r="C70" s="1"/>
      <c r="D70" s="1"/>
      <c r="E70" s="1"/>
      <c r="F70" s="1"/>
      <c r="G70" s="1"/>
      <c r="H70" s="1"/>
      <c r="I70" s="1"/>
      <c r="J70" s="1"/>
      <c r="K70" s="1"/>
      <c r="L70" s="1"/>
      <c r="M70" s="1"/>
      <c r="N70" s="1"/>
      <c r="O70" s="1"/>
      <c r="P70" s="1"/>
      <c r="Q70" s="1"/>
      <c r="R70" s="1"/>
      <c r="S70" s="1"/>
      <c r="T70" s="1"/>
      <c r="U70" s="1"/>
      <c r="V70" s="1"/>
      <c r="W70" s="1"/>
      <c r="X70" s="1"/>
      <c r="Y70" s="1"/>
      <c r="Z70" s="1"/>
    </row>
    <row r="71" spans="2:26" s="49" customFormat="1" ht="14.15" customHeight="1">
      <c r="B71" s="1"/>
      <c r="C71" s="1"/>
      <c r="D71" s="1"/>
      <c r="E71" s="1"/>
      <c r="F71" s="1"/>
      <c r="G71" s="1"/>
      <c r="H71" s="1"/>
      <c r="I71" s="1"/>
      <c r="J71" s="1"/>
      <c r="K71" s="1"/>
      <c r="L71" s="1"/>
      <c r="M71" s="1"/>
      <c r="N71" s="1"/>
      <c r="O71" s="1"/>
      <c r="P71" s="1"/>
      <c r="Q71" s="1"/>
      <c r="R71" s="1"/>
      <c r="S71" s="1"/>
      <c r="T71" s="1"/>
      <c r="U71" s="1"/>
      <c r="V71" s="1"/>
      <c r="W71" s="1"/>
      <c r="X71" s="1"/>
      <c r="Y71" s="1"/>
      <c r="Z71" s="1"/>
    </row>
    <row r="72" spans="2:26" s="49" customFormat="1" ht="14.15" customHeight="1">
      <c r="B72" s="1"/>
      <c r="C72" s="1"/>
      <c r="D72" s="1"/>
      <c r="E72" s="1"/>
      <c r="F72" s="1"/>
      <c r="G72" s="1"/>
      <c r="H72" s="1"/>
      <c r="I72" s="1"/>
      <c r="J72" s="1"/>
      <c r="K72" s="1"/>
      <c r="L72" s="1"/>
      <c r="M72" s="1"/>
      <c r="N72" s="1"/>
      <c r="O72" s="1"/>
      <c r="P72" s="1"/>
      <c r="Q72" s="1"/>
      <c r="R72" s="1"/>
      <c r="S72" s="1"/>
      <c r="T72" s="1"/>
      <c r="U72" s="1"/>
      <c r="V72" s="1"/>
      <c r="W72" s="1"/>
      <c r="X72" s="1"/>
      <c r="Y72" s="1"/>
      <c r="Z72" s="1"/>
    </row>
    <row r="73" spans="2:26" s="49" customFormat="1" ht="14.15" customHeight="1">
      <c r="B73" s="1"/>
      <c r="C73" s="1"/>
      <c r="D73" s="1"/>
      <c r="E73" s="1"/>
      <c r="F73" s="1"/>
      <c r="G73" s="1"/>
      <c r="H73" s="1"/>
      <c r="I73" s="1"/>
      <c r="J73" s="1"/>
      <c r="K73" s="1"/>
      <c r="L73" s="1"/>
      <c r="M73" s="1"/>
      <c r="N73" s="1"/>
      <c r="O73" s="1"/>
      <c r="P73" s="1"/>
      <c r="Q73" s="1"/>
      <c r="R73" s="1"/>
      <c r="S73" s="1"/>
      <c r="T73" s="1"/>
      <c r="U73" s="1"/>
      <c r="V73" s="1"/>
      <c r="W73" s="1"/>
      <c r="X73" s="1"/>
      <c r="Y73" s="1"/>
      <c r="Z73" s="1"/>
    </row>
    <row r="74" spans="2:26" s="49" customFormat="1" ht="14.15" customHeight="1">
      <c r="B74" s="1"/>
      <c r="C74" s="1"/>
      <c r="D74" s="1"/>
      <c r="E74" s="1"/>
      <c r="F74" s="1"/>
      <c r="G74" s="1"/>
      <c r="H74" s="1"/>
      <c r="I74" s="1"/>
      <c r="J74" s="1"/>
      <c r="K74" s="1"/>
      <c r="L74" s="1"/>
      <c r="M74" s="1"/>
      <c r="N74" s="1"/>
      <c r="O74" s="1"/>
      <c r="P74" s="1"/>
      <c r="Q74" s="1"/>
      <c r="R74" s="1"/>
      <c r="S74" s="1"/>
      <c r="T74" s="1"/>
      <c r="U74" s="1"/>
      <c r="V74" s="1"/>
      <c r="W74" s="1"/>
      <c r="X74" s="1"/>
      <c r="Y74" s="1"/>
      <c r="Z74" s="1"/>
    </row>
    <row r="75" spans="2:26" s="49" customFormat="1" ht="14.15" customHeight="1">
      <c r="B75" s="1"/>
      <c r="C75" s="1"/>
      <c r="D75" s="1"/>
      <c r="E75" s="1"/>
      <c r="F75" s="1"/>
      <c r="G75" s="1"/>
      <c r="H75" s="1"/>
      <c r="I75" s="1"/>
      <c r="J75" s="1"/>
      <c r="K75" s="1"/>
      <c r="L75" s="1"/>
      <c r="M75" s="1"/>
      <c r="N75" s="1"/>
      <c r="O75" s="1"/>
      <c r="P75" s="1"/>
      <c r="Q75" s="1"/>
      <c r="R75" s="1"/>
      <c r="S75" s="1"/>
      <c r="T75" s="1"/>
      <c r="U75" s="1"/>
      <c r="V75" s="1"/>
      <c r="W75" s="1"/>
      <c r="X75" s="1"/>
      <c r="Y75" s="1"/>
      <c r="Z75" s="1"/>
    </row>
    <row r="76" spans="2:26" s="49" customFormat="1" ht="14.15" customHeight="1">
      <c r="B76" s="1"/>
      <c r="C76" s="1"/>
      <c r="D76" s="1"/>
      <c r="E76" s="1"/>
      <c r="F76" s="1"/>
      <c r="G76" s="1"/>
      <c r="H76" s="1"/>
      <c r="I76" s="1"/>
      <c r="J76" s="1"/>
      <c r="K76" s="1"/>
      <c r="L76" s="1"/>
      <c r="M76" s="1"/>
      <c r="N76" s="1"/>
      <c r="O76" s="1"/>
      <c r="P76" s="1"/>
      <c r="Q76" s="1"/>
      <c r="R76" s="1"/>
      <c r="S76" s="1"/>
      <c r="T76" s="1"/>
      <c r="U76" s="1"/>
      <c r="V76" s="1"/>
      <c r="W76" s="1"/>
      <c r="X76" s="1"/>
      <c r="Y76" s="1"/>
      <c r="Z76" s="1"/>
    </row>
    <row r="77" spans="2:26" s="49" customFormat="1" ht="14.15" customHeight="1">
      <c r="B77" s="1"/>
      <c r="C77" s="1"/>
      <c r="D77" s="1"/>
      <c r="E77" s="1"/>
      <c r="F77" s="1"/>
      <c r="G77" s="1"/>
      <c r="H77" s="1"/>
      <c r="I77" s="1"/>
      <c r="J77" s="1"/>
      <c r="K77" s="1"/>
      <c r="L77" s="1"/>
      <c r="M77" s="1"/>
      <c r="N77" s="1"/>
      <c r="O77" s="1"/>
      <c r="P77" s="1"/>
      <c r="Q77" s="1"/>
      <c r="R77" s="1"/>
      <c r="S77" s="1"/>
      <c r="T77" s="1"/>
      <c r="U77" s="1"/>
      <c r="V77" s="1"/>
      <c r="W77" s="1"/>
      <c r="X77" s="1"/>
      <c r="Y77" s="1"/>
      <c r="Z77" s="1"/>
    </row>
  </sheetData>
  <mergeCells count="8">
    <mergeCell ref="B40:C40"/>
    <mergeCell ref="B25:E25"/>
    <mergeCell ref="B26:E26"/>
    <mergeCell ref="B27:E27"/>
    <mergeCell ref="B28:E28"/>
    <mergeCell ref="B34:E34"/>
    <mergeCell ref="B35:E35"/>
    <mergeCell ref="B39:E39"/>
  </mergeCells>
  <phoneticPr fontId="3"/>
  <printOptions horizontalCentered="1"/>
  <pageMargins left="0.98425196850393704" right="0.98425196850393704" top="0.98425196850393704" bottom="0.98425196850393704" header="0.51181102362204722" footer="0.51181102362204722"/>
  <pageSetup paperSize="8" scale="57"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52A9C0-D7A1-4B98-B00C-3D44910EB0EE}">
  <sheetPr codeName="Sheet17">
    <tabColor rgb="FFFF0000"/>
    <pageSetUpPr fitToPage="1"/>
  </sheetPr>
  <dimension ref="A1:AA90"/>
  <sheetViews>
    <sheetView showGridLines="0" view="pageBreakPreview" zoomScaleNormal="55" zoomScaleSheetLayoutView="100" workbookViewId="0"/>
  </sheetViews>
  <sheetFormatPr defaultColWidth="0" defaultRowHeight="14.15" customHeight="1"/>
  <cols>
    <col min="1" max="1" width="4.08984375" style="49" customWidth="1"/>
    <col min="2" max="2" width="7.453125" style="1" customWidth="1"/>
    <col min="3" max="3" width="12.6328125" style="1" customWidth="1"/>
    <col min="4" max="4" width="24.7265625" style="1" customWidth="1"/>
    <col min="5" max="5" width="19.453125" style="1" customWidth="1"/>
    <col min="6" max="26" width="12.6328125" style="1" customWidth="1"/>
    <col min="27" max="27" width="9" style="49" customWidth="1"/>
    <col min="28" max="16384" width="9" style="1" hidden="1"/>
  </cols>
  <sheetData>
    <row r="1" spans="1:26" s="49" customFormat="1" ht="15.5">
      <c r="A1" s="51" t="s">
        <v>262</v>
      </c>
    </row>
    <row r="2" spans="1:26" s="49" customFormat="1" ht="14"/>
    <row r="3" spans="1:26" s="49" customFormat="1" ht="15.5">
      <c r="A3" s="51"/>
      <c r="B3" s="51"/>
    </row>
    <row r="4" spans="1:26" s="49" customFormat="1" ht="14">
      <c r="Z4" s="52"/>
    </row>
    <row r="5" spans="1:26" s="6" customFormat="1" ht="14">
      <c r="A5" s="100" t="s">
        <v>236</v>
      </c>
    </row>
    <row r="6" spans="1:26" s="6" customFormat="1" ht="14">
      <c r="B6" s="145" t="s">
        <v>246</v>
      </c>
      <c r="C6" s="133"/>
    </row>
    <row r="7" spans="1:26" ht="14">
      <c r="B7" s="75"/>
      <c r="C7" s="75"/>
      <c r="D7" s="49"/>
      <c r="E7" s="49"/>
      <c r="F7" s="49"/>
      <c r="G7" s="49"/>
      <c r="H7" s="49"/>
      <c r="I7" s="49"/>
      <c r="J7" s="49"/>
      <c r="K7" s="49"/>
      <c r="L7" s="49"/>
      <c r="M7" s="49"/>
      <c r="N7" s="49"/>
      <c r="O7" s="49"/>
      <c r="P7" s="49"/>
      <c r="Q7" s="49"/>
      <c r="R7" s="49"/>
      <c r="S7" s="49"/>
      <c r="T7" s="49"/>
      <c r="U7" s="49"/>
      <c r="V7" s="49"/>
      <c r="W7" s="49"/>
      <c r="X7" s="49"/>
      <c r="Y7" s="49"/>
      <c r="Z7" s="52" t="s">
        <v>28</v>
      </c>
    </row>
    <row r="8" spans="1:26" ht="14">
      <c r="A8" s="1"/>
      <c r="B8" s="49"/>
      <c r="C8" s="49"/>
      <c r="D8" s="49"/>
      <c r="E8" s="49"/>
      <c r="F8" s="41">
        <v>5</v>
      </c>
      <c r="G8" s="41">
        <v>6</v>
      </c>
      <c r="H8" s="41">
        <v>7</v>
      </c>
      <c r="I8" s="41">
        <v>8</v>
      </c>
      <c r="J8" s="41">
        <v>9</v>
      </c>
      <c r="K8" s="41">
        <v>10</v>
      </c>
      <c r="L8" s="41">
        <v>11</v>
      </c>
      <c r="M8" s="41">
        <v>12</v>
      </c>
      <c r="N8" s="41">
        <v>13</v>
      </c>
      <c r="O8" s="41">
        <v>14</v>
      </c>
      <c r="P8" s="41">
        <v>15</v>
      </c>
      <c r="Q8" s="41">
        <v>16</v>
      </c>
      <c r="R8" s="41">
        <v>17</v>
      </c>
      <c r="S8" s="41">
        <v>18</v>
      </c>
      <c r="T8" s="41">
        <v>19</v>
      </c>
      <c r="U8" s="41">
        <v>20</v>
      </c>
      <c r="V8" s="41">
        <v>21</v>
      </c>
      <c r="W8" s="41">
        <v>22</v>
      </c>
      <c r="X8" s="41">
        <v>23</v>
      </c>
      <c r="Y8" s="41">
        <v>24</v>
      </c>
      <c r="Z8" s="4"/>
    </row>
    <row r="9" spans="1:26" ht="14">
      <c r="B9" s="49"/>
      <c r="C9" s="49"/>
      <c r="D9" s="49"/>
      <c r="E9" s="49"/>
      <c r="F9" s="2">
        <v>1</v>
      </c>
      <c r="G9" s="2">
        <f t="shared" ref="G9:Y9" si="0">F9+1</f>
        <v>2</v>
      </c>
      <c r="H9" s="2">
        <f t="shared" si="0"/>
        <v>3</v>
      </c>
      <c r="I9" s="2">
        <f t="shared" si="0"/>
        <v>4</v>
      </c>
      <c r="J9" s="2">
        <f t="shared" si="0"/>
        <v>5</v>
      </c>
      <c r="K9" s="2">
        <f t="shared" si="0"/>
        <v>6</v>
      </c>
      <c r="L9" s="2">
        <f t="shared" si="0"/>
        <v>7</v>
      </c>
      <c r="M9" s="2">
        <f t="shared" si="0"/>
        <v>8</v>
      </c>
      <c r="N9" s="2">
        <f t="shared" si="0"/>
        <v>9</v>
      </c>
      <c r="O9" s="2">
        <f t="shared" si="0"/>
        <v>10</v>
      </c>
      <c r="P9" s="2">
        <f t="shared" si="0"/>
        <v>11</v>
      </c>
      <c r="Q9" s="2">
        <f t="shared" si="0"/>
        <v>12</v>
      </c>
      <c r="R9" s="2">
        <f t="shared" si="0"/>
        <v>13</v>
      </c>
      <c r="S9" s="2">
        <f t="shared" si="0"/>
        <v>14</v>
      </c>
      <c r="T9" s="2">
        <f t="shared" si="0"/>
        <v>15</v>
      </c>
      <c r="U9" s="2">
        <f t="shared" si="0"/>
        <v>16</v>
      </c>
      <c r="V9" s="2">
        <f t="shared" si="0"/>
        <v>17</v>
      </c>
      <c r="W9" s="2">
        <f t="shared" si="0"/>
        <v>18</v>
      </c>
      <c r="X9" s="2">
        <f t="shared" si="0"/>
        <v>19</v>
      </c>
      <c r="Y9" s="2">
        <f t="shared" si="0"/>
        <v>20</v>
      </c>
      <c r="Z9" s="151" t="s">
        <v>9</v>
      </c>
    </row>
    <row r="10" spans="1:26" ht="14">
      <c r="B10" s="62"/>
      <c r="C10" s="62"/>
      <c r="D10" s="49"/>
      <c r="E10" s="49"/>
      <c r="F10" s="3">
        <v>45382</v>
      </c>
      <c r="G10" s="3">
        <f t="shared" ref="G10:Y10" si="1">DATE(YEAR(F10)+1,MONTH(F10),DAY(F10))</f>
        <v>45747</v>
      </c>
      <c r="H10" s="3">
        <f t="shared" si="1"/>
        <v>46112</v>
      </c>
      <c r="I10" s="3">
        <f t="shared" si="1"/>
        <v>46477</v>
      </c>
      <c r="J10" s="3">
        <f t="shared" si="1"/>
        <v>46843</v>
      </c>
      <c r="K10" s="3">
        <f t="shared" si="1"/>
        <v>47208</v>
      </c>
      <c r="L10" s="3">
        <f t="shared" si="1"/>
        <v>47573</v>
      </c>
      <c r="M10" s="3">
        <f t="shared" si="1"/>
        <v>47938</v>
      </c>
      <c r="N10" s="3">
        <f t="shared" si="1"/>
        <v>48304</v>
      </c>
      <c r="O10" s="3">
        <f t="shared" si="1"/>
        <v>48669</v>
      </c>
      <c r="P10" s="3">
        <f t="shared" si="1"/>
        <v>49034</v>
      </c>
      <c r="Q10" s="3">
        <f t="shared" si="1"/>
        <v>49399</v>
      </c>
      <c r="R10" s="3">
        <f t="shared" si="1"/>
        <v>49765</v>
      </c>
      <c r="S10" s="3">
        <f t="shared" si="1"/>
        <v>50130</v>
      </c>
      <c r="T10" s="3">
        <f t="shared" si="1"/>
        <v>50495</v>
      </c>
      <c r="U10" s="3">
        <f t="shared" si="1"/>
        <v>50860</v>
      </c>
      <c r="V10" s="3">
        <f t="shared" si="1"/>
        <v>51226</v>
      </c>
      <c r="W10" s="3">
        <f t="shared" si="1"/>
        <v>51591</v>
      </c>
      <c r="X10" s="3">
        <f t="shared" si="1"/>
        <v>51956</v>
      </c>
      <c r="Y10" s="3">
        <f t="shared" si="1"/>
        <v>52321</v>
      </c>
      <c r="Z10" s="5"/>
    </row>
    <row r="11" spans="1:26" ht="14">
      <c r="B11" s="82" t="s">
        <v>240</v>
      </c>
      <c r="C11" s="90"/>
      <c r="D11" s="57"/>
      <c r="E11" s="63"/>
      <c r="F11" s="167">
        <v>343</v>
      </c>
      <c r="G11" s="167">
        <v>399</v>
      </c>
      <c r="H11" s="167">
        <v>228</v>
      </c>
      <c r="I11" s="167">
        <v>321</v>
      </c>
      <c r="J11" s="167">
        <v>357</v>
      </c>
      <c r="K11" s="167">
        <v>336</v>
      </c>
      <c r="L11" s="167">
        <v>363</v>
      </c>
      <c r="M11" s="167">
        <v>443</v>
      </c>
      <c r="N11" s="167">
        <v>229</v>
      </c>
      <c r="O11" s="167">
        <v>445</v>
      </c>
      <c r="P11" s="167">
        <v>369</v>
      </c>
      <c r="Q11" s="167">
        <v>481</v>
      </c>
      <c r="R11" s="167">
        <v>362</v>
      </c>
      <c r="S11" s="167">
        <v>218</v>
      </c>
      <c r="T11" s="167">
        <v>355</v>
      </c>
      <c r="U11" s="167">
        <v>296</v>
      </c>
      <c r="V11" s="167">
        <v>337</v>
      </c>
      <c r="W11" s="167">
        <v>267</v>
      </c>
      <c r="X11" s="167">
        <v>333</v>
      </c>
      <c r="Y11" s="167">
        <v>223</v>
      </c>
      <c r="Z11" s="170">
        <f>SUM(F11:Y11)</f>
        <v>6705</v>
      </c>
    </row>
    <row r="12" spans="1:26" ht="14">
      <c r="B12" s="53"/>
      <c r="C12" s="53"/>
      <c r="D12" s="53"/>
      <c r="E12" s="65"/>
      <c r="F12" s="68"/>
      <c r="G12" s="67"/>
      <c r="H12" s="67"/>
      <c r="I12" s="67"/>
      <c r="J12" s="67"/>
      <c r="K12" s="67"/>
      <c r="L12" s="67"/>
      <c r="M12" s="67"/>
      <c r="N12" s="67"/>
      <c r="O12" s="67"/>
      <c r="P12" s="67"/>
      <c r="Q12" s="67"/>
      <c r="R12" s="67"/>
      <c r="S12" s="67"/>
      <c r="T12" s="67"/>
      <c r="U12" s="67"/>
      <c r="V12" s="67"/>
      <c r="W12" s="67"/>
      <c r="X12" s="67"/>
      <c r="Y12" s="67"/>
      <c r="Z12" s="67"/>
    </row>
    <row r="13" spans="1:26" s="6" customFormat="1" ht="14">
      <c r="A13" s="134" t="s">
        <v>238</v>
      </c>
    </row>
    <row r="14" spans="1:26" s="6" customFormat="1" ht="14">
      <c r="B14" s="132" t="s">
        <v>247</v>
      </c>
      <c r="C14" s="133"/>
    </row>
    <row r="15" spans="1:26" ht="14">
      <c r="B15" s="132"/>
      <c r="C15" s="75"/>
      <c r="D15" s="49"/>
      <c r="E15" s="49"/>
      <c r="F15" s="49"/>
      <c r="G15" s="49"/>
      <c r="H15" s="49"/>
      <c r="I15" s="49"/>
      <c r="J15" s="49"/>
      <c r="K15" s="49"/>
      <c r="L15" s="49"/>
      <c r="M15" s="49"/>
      <c r="N15" s="49"/>
      <c r="O15" s="49"/>
      <c r="P15" s="49"/>
      <c r="Q15" s="49"/>
      <c r="R15" s="49"/>
      <c r="S15" s="49"/>
      <c r="T15" s="49"/>
      <c r="U15" s="49"/>
      <c r="V15" s="49"/>
      <c r="W15" s="49"/>
      <c r="X15" s="49"/>
      <c r="Y15" s="49"/>
      <c r="Z15" s="52" t="s">
        <v>28</v>
      </c>
    </row>
    <row r="16" spans="1:26" ht="14">
      <c r="A16" s="1"/>
      <c r="B16" s="49"/>
      <c r="C16" s="49"/>
      <c r="D16" s="49"/>
      <c r="E16" s="49"/>
      <c r="F16" s="41">
        <v>5</v>
      </c>
      <c r="G16" s="41">
        <v>6</v>
      </c>
      <c r="H16" s="41">
        <v>7</v>
      </c>
      <c r="I16" s="41">
        <v>8</v>
      </c>
      <c r="J16" s="41">
        <v>9</v>
      </c>
      <c r="K16" s="41">
        <v>10</v>
      </c>
      <c r="L16" s="41">
        <v>11</v>
      </c>
      <c r="M16" s="41">
        <v>12</v>
      </c>
      <c r="N16" s="41">
        <v>13</v>
      </c>
      <c r="O16" s="41">
        <v>14</v>
      </c>
      <c r="P16" s="41">
        <v>15</v>
      </c>
      <c r="Q16" s="41">
        <v>16</v>
      </c>
      <c r="R16" s="41">
        <v>17</v>
      </c>
      <c r="S16" s="41">
        <v>18</v>
      </c>
      <c r="T16" s="41">
        <v>19</v>
      </c>
      <c r="U16" s="41">
        <v>20</v>
      </c>
      <c r="V16" s="41">
        <v>21</v>
      </c>
      <c r="W16" s="41">
        <v>22</v>
      </c>
      <c r="X16" s="41">
        <v>23</v>
      </c>
      <c r="Y16" s="41">
        <v>24</v>
      </c>
      <c r="Z16" s="4"/>
    </row>
    <row r="17" spans="1:26" ht="14">
      <c r="B17" s="49"/>
      <c r="C17" s="49"/>
      <c r="D17" s="49"/>
      <c r="E17" s="49"/>
      <c r="F17" s="2">
        <v>1</v>
      </c>
      <c r="G17" s="2">
        <f t="shared" ref="G17:Y17" si="2">F17+1</f>
        <v>2</v>
      </c>
      <c r="H17" s="2">
        <f t="shared" si="2"/>
        <v>3</v>
      </c>
      <c r="I17" s="2">
        <f t="shared" si="2"/>
        <v>4</v>
      </c>
      <c r="J17" s="2">
        <f t="shared" si="2"/>
        <v>5</v>
      </c>
      <c r="K17" s="2">
        <f t="shared" si="2"/>
        <v>6</v>
      </c>
      <c r="L17" s="2">
        <f t="shared" si="2"/>
        <v>7</v>
      </c>
      <c r="M17" s="2">
        <f t="shared" si="2"/>
        <v>8</v>
      </c>
      <c r="N17" s="2">
        <f t="shared" si="2"/>
        <v>9</v>
      </c>
      <c r="O17" s="2">
        <f t="shared" si="2"/>
        <v>10</v>
      </c>
      <c r="P17" s="2">
        <f t="shared" si="2"/>
        <v>11</v>
      </c>
      <c r="Q17" s="2">
        <f t="shared" si="2"/>
        <v>12</v>
      </c>
      <c r="R17" s="2">
        <f t="shared" si="2"/>
        <v>13</v>
      </c>
      <c r="S17" s="2">
        <f t="shared" si="2"/>
        <v>14</v>
      </c>
      <c r="T17" s="2">
        <f t="shared" si="2"/>
        <v>15</v>
      </c>
      <c r="U17" s="2">
        <f t="shared" si="2"/>
        <v>16</v>
      </c>
      <c r="V17" s="2">
        <f t="shared" si="2"/>
        <v>17</v>
      </c>
      <c r="W17" s="2">
        <f t="shared" si="2"/>
        <v>18</v>
      </c>
      <c r="X17" s="2">
        <f t="shared" si="2"/>
        <v>19</v>
      </c>
      <c r="Y17" s="2">
        <f t="shared" si="2"/>
        <v>20</v>
      </c>
      <c r="Z17" s="151" t="s">
        <v>9</v>
      </c>
    </row>
    <row r="18" spans="1:26" ht="14">
      <c r="B18" s="62"/>
      <c r="C18" s="62"/>
      <c r="D18" s="49"/>
      <c r="E18" s="49"/>
      <c r="F18" s="3">
        <v>45382</v>
      </c>
      <c r="G18" s="3">
        <f t="shared" ref="G18:Y18" si="3">DATE(YEAR(F18)+1,MONTH(F18),DAY(F18))</f>
        <v>45747</v>
      </c>
      <c r="H18" s="3">
        <f t="shared" si="3"/>
        <v>46112</v>
      </c>
      <c r="I18" s="3">
        <f t="shared" si="3"/>
        <v>46477</v>
      </c>
      <c r="J18" s="3">
        <f t="shared" si="3"/>
        <v>46843</v>
      </c>
      <c r="K18" s="3">
        <f t="shared" si="3"/>
        <v>47208</v>
      </c>
      <c r="L18" s="3">
        <f t="shared" si="3"/>
        <v>47573</v>
      </c>
      <c r="M18" s="3">
        <f t="shared" si="3"/>
        <v>47938</v>
      </c>
      <c r="N18" s="3">
        <f t="shared" si="3"/>
        <v>48304</v>
      </c>
      <c r="O18" s="3">
        <f t="shared" si="3"/>
        <v>48669</v>
      </c>
      <c r="P18" s="3">
        <f t="shared" si="3"/>
        <v>49034</v>
      </c>
      <c r="Q18" s="3">
        <f t="shared" si="3"/>
        <v>49399</v>
      </c>
      <c r="R18" s="3">
        <f t="shared" si="3"/>
        <v>49765</v>
      </c>
      <c r="S18" s="3">
        <f t="shared" si="3"/>
        <v>50130</v>
      </c>
      <c r="T18" s="3">
        <f t="shared" si="3"/>
        <v>50495</v>
      </c>
      <c r="U18" s="3">
        <f t="shared" si="3"/>
        <v>50860</v>
      </c>
      <c r="V18" s="3">
        <f t="shared" si="3"/>
        <v>51226</v>
      </c>
      <c r="W18" s="3">
        <f t="shared" si="3"/>
        <v>51591</v>
      </c>
      <c r="X18" s="3">
        <f t="shared" si="3"/>
        <v>51956</v>
      </c>
      <c r="Y18" s="3">
        <f t="shared" si="3"/>
        <v>52321</v>
      </c>
      <c r="Z18" s="5"/>
    </row>
    <row r="19" spans="1:26" ht="14">
      <c r="B19" s="82" t="s">
        <v>240</v>
      </c>
      <c r="C19" s="90"/>
      <c r="D19" s="57"/>
      <c r="E19" s="63"/>
      <c r="F19" s="167">
        <v>292</v>
      </c>
      <c r="G19" s="167">
        <v>344</v>
      </c>
      <c r="H19" s="167">
        <v>197</v>
      </c>
      <c r="I19" s="167">
        <v>281</v>
      </c>
      <c r="J19" s="167">
        <v>313</v>
      </c>
      <c r="K19" s="167">
        <v>293</v>
      </c>
      <c r="L19" s="167">
        <v>319</v>
      </c>
      <c r="M19" s="167">
        <v>390</v>
      </c>
      <c r="N19" s="167">
        <v>190</v>
      </c>
      <c r="O19" s="167">
        <v>385</v>
      </c>
      <c r="P19" s="167">
        <v>315</v>
      </c>
      <c r="Q19" s="167">
        <v>417</v>
      </c>
      <c r="R19" s="167">
        <v>316</v>
      </c>
      <c r="S19" s="167">
        <v>180</v>
      </c>
      <c r="T19" s="167">
        <v>304</v>
      </c>
      <c r="U19" s="167">
        <v>249</v>
      </c>
      <c r="V19" s="167">
        <v>287</v>
      </c>
      <c r="W19" s="167">
        <v>234</v>
      </c>
      <c r="X19" s="167">
        <v>292</v>
      </c>
      <c r="Y19" s="167">
        <v>193</v>
      </c>
      <c r="Z19" s="168">
        <f>SUM(F19:Y19)</f>
        <v>5791</v>
      </c>
    </row>
    <row r="20" spans="1:26" ht="14">
      <c r="B20" s="56" t="s">
        <v>241</v>
      </c>
      <c r="C20" s="57"/>
      <c r="D20" s="57"/>
      <c r="E20" s="54"/>
      <c r="F20" s="432">
        <f>SUM(F19:G19)</f>
        <v>636</v>
      </c>
      <c r="G20" s="432"/>
      <c r="H20" s="432">
        <f>SUM(H19:L19)</f>
        <v>1403</v>
      </c>
      <c r="I20" s="432"/>
      <c r="J20" s="432"/>
      <c r="K20" s="432"/>
      <c r="L20" s="432"/>
      <c r="M20" s="432">
        <f>SUM(M19:Q19)</f>
        <v>1697</v>
      </c>
      <c r="N20" s="432"/>
      <c r="O20" s="432"/>
      <c r="P20" s="432"/>
      <c r="Q20" s="432"/>
      <c r="R20" s="432">
        <f>SUM(R19:V19)</f>
        <v>1336</v>
      </c>
      <c r="S20" s="432"/>
      <c r="T20" s="432"/>
      <c r="U20" s="432"/>
      <c r="V20" s="432"/>
      <c r="W20" s="432">
        <f>SUM(W19:Y19)</f>
        <v>719</v>
      </c>
      <c r="X20" s="432"/>
      <c r="Y20" s="432"/>
      <c r="Z20" s="168">
        <f>SUM(F20:Y20)</f>
        <v>5791</v>
      </c>
    </row>
    <row r="21" spans="1:26" ht="14">
      <c r="B21" s="62"/>
      <c r="C21" s="62"/>
      <c r="D21" s="62"/>
      <c r="E21" s="49"/>
      <c r="F21" s="67"/>
      <c r="G21" s="67"/>
      <c r="H21" s="67"/>
      <c r="I21" s="67"/>
      <c r="J21" s="67"/>
      <c r="K21" s="67"/>
      <c r="L21" s="67"/>
      <c r="M21" s="67"/>
      <c r="N21" s="67"/>
      <c r="O21" s="67"/>
      <c r="P21" s="67"/>
      <c r="Q21" s="67"/>
      <c r="R21" s="67"/>
      <c r="S21" s="67"/>
      <c r="T21" s="67"/>
      <c r="U21" s="67"/>
      <c r="V21" s="67"/>
      <c r="W21" s="67"/>
      <c r="X21" s="67"/>
      <c r="Y21" s="67"/>
      <c r="Z21" s="67"/>
    </row>
    <row r="22" spans="1:26" ht="14">
      <c r="A22" s="60" t="s">
        <v>213</v>
      </c>
      <c r="B22" s="62"/>
      <c r="C22" s="62"/>
      <c r="D22" s="62"/>
      <c r="E22" s="84"/>
      <c r="F22" s="67"/>
      <c r="G22" s="67"/>
      <c r="H22" s="67"/>
      <c r="I22" s="67"/>
      <c r="J22" s="67"/>
      <c r="K22" s="67"/>
      <c r="L22" s="67"/>
      <c r="M22" s="67"/>
      <c r="N22" s="67"/>
      <c r="O22" s="67"/>
      <c r="P22" s="67"/>
      <c r="Q22" s="67"/>
      <c r="R22" s="67"/>
      <c r="S22" s="67"/>
      <c r="T22" s="67"/>
      <c r="U22" s="67"/>
      <c r="V22" s="67"/>
      <c r="W22" s="67"/>
      <c r="X22" s="67"/>
      <c r="Y22" s="67"/>
      <c r="Z22" s="52" t="s">
        <v>28</v>
      </c>
    </row>
    <row r="23" spans="1:26" ht="14">
      <c r="B23" s="49"/>
      <c r="C23" s="49"/>
      <c r="D23" s="49"/>
      <c r="E23" s="49"/>
      <c r="F23" s="41">
        <v>5</v>
      </c>
      <c r="G23" s="41">
        <v>6</v>
      </c>
      <c r="H23" s="41">
        <v>7</v>
      </c>
      <c r="I23" s="41">
        <v>8</v>
      </c>
      <c r="J23" s="41">
        <v>9</v>
      </c>
      <c r="K23" s="41">
        <v>10</v>
      </c>
      <c r="L23" s="41">
        <v>11</v>
      </c>
      <c r="M23" s="41">
        <v>12</v>
      </c>
      <c r="N23" s="41">
        <v>13</v>
      </c>
      <c r="O23" s="41">
        <v>14</v>
      </c>
      <c r="P23" s="41">
        <v>15</v>
      </c>
      <c r="Q23" s="41">
        <v>16</v>
      </c>
      <c r="R23" s="41">
        <v>17</v>
      </c>
      <c r="S23" s="41">
        <v>18</v>
      </c>
      <c r="T23" s="41">
        <v>19</v>
      </c>
      <c r="U23" s="41">
        <v>20</v>
      </c>
      <c r="V23" s="41">
        <v>21</v>
      </c>
      <c r="W23" s="41">
        <v>22</v>
      </c>
      <c r="X23" s="41">
        <v>23</v>
      </c>
      <c r="Y23" s="41">
        <v>24</v>
      </c>
      <c r="Z23" s="4"/>
    </row>
    <row r="24" spans="1:26" ht="14">
      <c r="B24" s="436" t="s">
        <v>222</v>
      </c>
      <c r="C24" s="437"/>
      <c r="D24" s="437"/>
      <c r="E24" s="438"/>
      <c r="F24" s="2">
        <v>1</v>
      </c>
      <c r="G24" s="2">
        <f t="shared" ref="G24:Y24" si="4">F24+1</f>
        <v>2</v>
      </c>
      <c r="H24" s="2">
        <f t="shared" si="4"/>
        <v>3</v>
      </c>
      <c r="I24" s="2">
        <f t="shared" si="4"/>
        <v>4</v>
      </c>
      <c r="J24" s="2">
        <f t="shared" si="4"/>
        <v>5</v>
      </c>
      <c r="K24" s="2">
        <f t="shared" si="4"/>
        <v>6</v>
      </c>
      <c r="L24" s="2">
        <f t="shared" si="4"/>
        <v>7</v>
      </c>
      <c r="M24" s="2">
        <f t="shared" si="4"/>
        <v>8</v>
      </c>
      <c r="N24" s="2">
        <f t="shared" si="4"/>
        <v>9</v>
      </c>
      <c r="O24" s="2">
        <f t="shared" si="4"/>
        <v>10</v>
      </c>
      <c r="P24" s="2">
        <f t="shared" si="4"/>
        <v>11</v>
      </c>
      <c r="Q24" s="2">
        <f t="shared" si="4"/>
        <v>12</v>
      </c>
      <c r="R24" s="2">
        <f t="shared" si="4"/>
        <v>13</v>
      </c>
      <c r="S24" s="2">
        <f t="shared" si="4"/>
        <v>14</v>
      </c>
      <c r="T24" s="2">
        <f t="shared" si="4"/>
        <v>15</v>
      </c>
      <c r="U24" s="2">
        <f t="shared" si="4"/>
        <v>16</v>
      </c>
      <c r="V24" s="2">
        <f t="shared" si="4"/>
        <v>17</v>
      </c>
      <c r="W24" s="2">
        <f t="shared" si="4"/>
        <v>18</v>
      </c>
      <c r="X24" s="2">
        <f t="shared" si="4"/>
        <v>19</v>
      </c>
      <c r="Y24" s="2">
        <f t="shared" si="4"/>
        <v>20</v>
      </c>
      <c r="Z24" s="151" t="s">
        <v>9</v>
      </c>
    </row>
    <row r="25" spans="1:26" ht="14">
      <c r="B25" s="439"/>
      <c r="C25" s="440"/>
      <c r="D25" s="440"/>
      <c r="E25" s="441"/>
      <c r="F25" s="3">
        <v>45382</v>
      </c>
      <c r="G25" s="3">
        <f t="shared" ref="G25:Y25" si="5">DATE(YEAR(F25)+1,MONTH(F25),DAY(F25))</f>
        <v>45747</v>
      </c>
      <c r="H25" s="3">
        <f t="shared" si="5"/>
        <v>46112</v>
      </c>
      <c r="I25" s="3">
        <f t="shared" si="5"/>
        <v>46477</v>
      </c>
      <c r="J25" s="3">
        <f t="shared" si="5"/>
        <v>46843</v>
      </c>
      <c r="K25" s="3">
        <f t="shared" si="5"/>
        <v>47208</v>
      </c>
      <c r="L25" s="3">
        <f t="shared" si="5"/>
        <v>47573</v>
      </c>
      <c r="M25" s="3">
        <f t="shared" si="5"/>
        <v>47938</v>
      </c>
      <c r="N25" s="3">
        <f t="shared" si="5"/>
        <v>48304</v>
      </c>
      <c r="O25" s="3">
        <f t="shared" si="5"/>
        <v>48669</v>
      </c>
      <c r="P25" s="3">
        <f t="shared" si="5"/>
        <v>49034</v>
      </c>
      <c r="Q25" s="3">
        <f t="shared" si="5"/>
        <v>49399</v>
      </c>
      <c r="R25" s="3">
        <f t="shared" si="5"/>
        <v>49765</v>
      </c>
      <c r="S25" s="3">
        <f t="shared" si="5"/>
        <v>50130</v>
      </c>
      <c r="T25" s="3">
        <f t="shared" si="5"/>
        <v>50495</v>
      </c>
      <c r="U25" s="3">
        <f t="shared" si="5"/>
        <v>50860</v>
      </c>
      <c r="V25" s="3">
        <f t="shared" si="5"/>
        <v>51226</v>
      </c>
      <c r="W25" s="3">
        <f t="shared" si="5"/>
        <v>51591</v>
      </c>
      <c r="X25" s="3">
        <f t="shared" si="5"/>
        <v>51956</v>
      </c>
      <c r="Y25" s="3">
        <f t="shared" si="5"/>
        <v>52321</v>
      </c>
      <c r="Z25" s="5"/>
    </row>
    <row r="26" spans="1:26" s="49" customFormat="1" ht="14">
      <c r="B26" s="433" t="s">
        <v>223</v>
      </c>
      <c r="C26" s="434"/>
      <c r="D26" s="434"/>
      <c r="E26" s="435"/>
      <c r="F26" s="55">
        <f>'主要工事一覧（土木建築） (例)'!G79</f>
        <v>35</v>
      </c>
      <c r="G26" s="55">
        <f>'主要工事一覧（土木建築） (例)'!H79</f>
        <v>59.9</v>
      </c>
      <c r="H26" s="55">
        <f>'主要工事一覧（土木建築） (例)'!I79</f>
        <v>23</v>
      </c>
      <c r="I26" s="55">
        <f>'主要工事一覧（土木建築） (例)'!J79</f>
        <v>87</v>
      </c>
      <c r="J26" s="55">
        <f>'主要工事一覧（土木建築） (例)'!K79</f>
        <v>58</v>
      </c>
      <c r="K26" s="55">
        <f>'主要工事一覧（土木建築） (例)'!L79</f>
        <v>192</v>
      </c>
      <c r="L26" s="55">
        <f>'主要工事一覧（土木建築） (例)'!M79</f>
        <v>128</v>
      </c>
      <c r="M26" s="55">
        <f>'主要工事一覧（土木建築） (例)'!N79</f>
        <v>93</v>
      </c>
      <c r="N26" s="55">
        <f>'主要工事一覧（土木建築） (例)'!O79</f>
        <v>83</v>
      </c>
      <c r="O26" s="55">
        <f>'主要工事一覧（土木建築） (例)'!P79</f>
        <v>190</v>
      </c>
      <c r="P26" s="55">
        <f>'主要工事一覧（土木建築） (例)'!Q79</f>
        <v>37</v>
      </c>
      <c r="Q26" s="55">
        <f>'主要工事一覧（土木建築） (例)'!R79</f>
        <v>94</v>
      </c>
      <c r="R26" s="55">
        <f>'主要工事一覧（土木建築） (例)'!S79</f>
        <v>8</v>
      </c>
      <c r="S26" s="55" t="str">
        <f>'主要工事一覧（土木建築） (例)'!T79</f>
        <v/>
      </c>
      <c r="T26" s="55">
        <f>'主要工事一覧（土木建築） (例)'!U79</f>
        <v>45</v>
      </c>
      <c r="U26" s="55">
        <f>'主要工事一覧（土木建築） (例)'!V79</f>
        <v>48</v>
      </c>
      <c r="V26" s="55">
        <f>'主要工事一覧（土木建築） (例)'!W79</f>
        <v>4</v>
      </c>
      <c r="W26" s="55">
        <f>'主要工事一覧（土木建築） (例)'!X79</f>
        <v>13</v>
      </c>
      <c r="X26" s="55">
        <f>'主要工事一覧（土木建築） (例)'!Y79</f>
        <v>20</v>
      </c>
      <c r="Y26" s="55">
        <f>'主要工事一覧（土木建築） (例)'!Z79</f>
        <v>111</v>
      </c>
      <c r="Z26" s="55">
        <f>'主要工事一覧（土木建築） (例)'!AA79</f>
        <v>1328.9</v>
      </c>
    </row>
    <row r="27" spans="1:26" s="49" customFormat="1" ht="14">
      <c r="B27" s="433" t="s">
        <v>224</v>
      </c>
      <c r="C27" s="434"/>
      <c r="D27" s="434"/>
      <c r="E27" s="435"/>
      <c r="F27" s="55">
        <f>'主要工事一覧（機械・電気） (例)'!G68</f>
        <v>169.5</v>
      </c>
      <c r="G27" s="55">
        <f>'主要工事一覧（機械・電気） (例)'!H68</f>
        <v>216.5</v>
      </c>
      <c r="H27" s="55">
        <f>'主要工事一覧（機械・電気） (例)'!I68</f>
        <v>119</v>
      </c>
      <c r="I27" s="55">
        <f>'主要工事一覧（機械・電気） (例)'!J68</f>
        <v>151</v>
      </c>
      <c r="J27" s="55">
        <f>'主要工事一覧（機械・電気） (例)'!K68</f>
        <v>133</v>
      </c>
      <c r="K27" s="55">
        <f>'主要工事一覧（機械・電気） (例)'!L68</f>
        <v>106</v>
      </c>
      <c r="L27" s="55">
        <f>'主要工事一覧（機械・電気） (例)'!M68</f>
        <v>196</v>
      </c>
      <c r="M27" s="55">
        <f>'主要工事一覧（機械・電気） (例)'!N68</f>
        <v>102</v>
      </c>
      <c r="N27" s="55">
        <f>'主要工事一覧（機械・電気） (例)'!O68</f>
        <v>32</v>
      </c>
      <c r="O27" s="55">
        <f>'主要工事一覧（機械・電気） (例)'!P68</f>
        <v>170</v>
      </c>
      <c r="P27" s="55">
        <f>'主要工事一覧（機械・電気） (例)'!Q68</f>
        <v>306</v>
      </c>
      <c r="Q27" s="55">
        <f>'主要工事一覧（機械・電気） (例)'!R68</f>
        <v>249.6</v>
      </c>
      <c r="R27" s="55">
        <f>'主要工事一覧（機械・電気） (例)'!S68</f>
        <v>261.60000000000002</v>
      </c>
      <c r="S27" s="55">
        <f>'主要工事一覧（機械・電気） (例)'!T68</f>
        <v>116</v>
      </c>
      <c r="T27" s="55">
        <f>'主要工事一覧（機械・電気） (例)'!U68</f>
        <v>136</v>
      </c>
      <c r="U27" s="55">
        <f>'主要工事一覧（機械・電気） (例)'!V68</f>
        <v>181</v>
      </c>
      <c r="V27" s="55">
        <f>'主要工事一覧（機械・電気） (例)'!W68</f>
        <v>197</v>
      </c>
      <c r="W27" s="55">
        <f>'主要工事一覧（機械・電気） (例)'!X68</f>
        <v>167</v>
      </c>
      <c r="X27" s="55">
        <f>'主要工事一覧（機械・電気） (例)'!Y68</f>
        <v>167</v>
      </c>
      <c r="Y27" s="55">
        <f>'主要工事一覧（機械・電気） (例)'!Z68</f>
        <v>135</v>
      </c>
      <c r="Z27" s="55">
        <f>'主要工事一覧（機械・電気） (例)'!AA68</f>
        <v>3311.2</v>
      </c>
    </row>
    <row r="28" spans="1:26" s="6" customFormat="1" ht="14">
      <c r="B28" s="433" t="s">
        <v>225</v>
      </c>
      <c r="C28" s="434"/>
      <c r="D28" s="434"/>
      <c r="E28" s="435"/>
      <c r="F28" s="99">
        <f>'主要工事一覧（管路施設） (例)'!G28</f>
        <v>75</v>
      </c>
      <c r="G28" s="99">
        <f>'主要工事一覧（管路施設） (例)'!H28</f>
        <v>73.17</v>
      </c>
      <c r="H28" s="99">
        <f>'主要工事一覧（管路施設） (例)'!I28</f>
        <v>39.1</v>
      </c>
      <c r="I28" s="99">
        <f>'主要工事一覧（管路施設） (例)'!J28</f>
        <v>39.299999999999997</v>
      </c>
      <c r="J28" s="99">
        <f>'主要工事一覧（管路施設） (例)'!K28</f>
        <v>42.61</v>
      </c>
      <c r="K28" s="99">
        <f>'主要工事一覧（管路施設） (例)'!L28</f>
        <v>42.61</v>
      </c>
      <c r="L28" s="99">
        <f>'主要工事一覧（管路施設） (例)'!M28</f>
        <v>42.480000000000004</v>
      </c>
      <c r="M28" s="99">
        <f>'主要工事一覧（管路施設） (例)'!N28</f>
        <v>40.9</v>
      </c>
      <c r="N28" s="99">
        <f>'主要工事一覧（管路施設） (例)'!O28</f>
        <v>72.900000000000006</v>
      </c>
      <c r="O28" s="99">
        <f>'主要工事一覧（管路施設） (例)'!P28</f>
        <v>72.900000000000006</v>
      </c>
      <c r="P28" s="99">
        <f>'主要工事一覧（管路施設） (例)'!Q28</f>
        <v>73.8</v>
      </c>
      <c r="Q28" s="99">
        <f>'主要工事一覧（管路施設） (例)'!R28</f>
        <v>72.08</v>
      </c>
      <c r="R28" s="99">
        <f>'主要工事一覧（管路施設） (例)'!S28</f>
        <v>42.51</v>
      </c>
      <c r="S28" s="99">
        <f>'主要工事一覧（管路施設） (例)'!T28</f>
        <v>75.23</v>
      </c>
      <c r="T28" s="99">
        <f>'主要工事一覧（管路施設） (例)'!U28</f>
        <v>72.900000000000006</v>
      </c>
      <c r="U28" s="99">
        <f>'主要工事一覧（管路施設） (例)'!V28</f>
        <v>72.97</v>
      </c>
      <c r="V28" s="99">
        <f>'主要工事一覧（管路施設） (例)'!W28</f>
        <v>70.7</v>
      </c>
      <c r="W28" s="99">
        <f>'主要工事一覧（管路施設） (例)'!X28</f>
        <v>32.799999999999997</v>
      </c>
      <c r="X28" s="99">
        <f>'主要工事一覧（管路施設） (例)'!Y28</f>
        <v>35.4</v>
      </c>
      <c r="Y28" s="99">
        <f>'主要工事一覧（管路施設） (例)'!Z28</f>
        <v>36.01</v>
      </c>
      <c r="Z28" s="99">
        <f>'主要工事一覧（管路施設） (例)'!AA28</f>
        <v>1125.3700000000001</v>
      </c>
    </row>
    <row r="29" spans="1:26" s="6" customFormat="1" ht="14">
      <c r="B29" s="96" t="s">
        <v>239</v>
      </c>
      <c r="C29" s="97"/>
      <c r="D29" s="97"/>
      <c r="E29" s="98"/>
      <c r="F29" s="99">
        <f t="shared" ref="F29:Y29" si="6">IF(AND(F26="",F27="",F28=""),"",SUM(F26:F28))</f>
        <v>279.5</v>
      </c>
      <c r="G29" s="99">
        <f t="shared" si="6"/>
        <v>349.57</v>
      </c>
      <c r="H29" s="99">
        <f t="shared" si="6"/>
        <v>181.1</v>
      </c>
      <c r="I29" s="99">
        <f t="shared" si="6"/>
        <v>277.3</v>
      </c>
      <c r="J29" s="99">
        <f t="shared" si="6"/>
        <v>233.61</v>
      </c>
      <c r="K29" s="99">
        <f t="shared" si="6"/>
        <v>340.61</v>
      </c>
      <c r="L29" s="99">
        <f t="shared" si="6"/>
        <v>366.48</v>
      </c>
      <c r="M29" s="99">
        <f t="shared" si="6"/>
        <v>235.9</v>
      </c>
      <c r="N29" s="99">
        <f t="shared" si="6"/>
        <v>187.9</v>
      </c>
      <c r="O29" s="99">
        <f t="shared" si="6"/>
        <v>432.9</v>
      </c>
      <c r="P29" s="99">
        <f t="shared" si="6"/>
        <v>416.8</v>
      </c>
      <c r="Q29" s="99">
        <f t="shared" si="6"/>
        <v>415.68</v>
      </c>
      <c r="R29" s="99">
        <f t="shared" si="6"/>
        <v>312.11</v>
      </c>
      <c r="S29" s="99">
        <f t="shared" si="6"/>
        <v>191.23000000000002</v>
      </c>
      <c r="T29" s="99">
        <f t="shared" si="6"/>
        <v>253.9</v>
      </c>
      <c r="U29" s="99">
        <f t="shared" si="6"/>
        <v>301.97000000000003</v>
      </c>
      <c r="V29" s="99">
        <f t="shared" si="6"/>
        <v>271.7</v>
      </c>
      <c r="W29" s="99">
        <f t="shared" si="6"/>
        <v>212.8</v>
      </c>
      <c r="X29" s="99">
        <f t="shared" si="6"/>
        <v>222.4</v>
      </c>
      <c r="Y29" s="99">
        <f t="shared" si="6"/>
        <v>282.01</v>
      </c>
      <c r="Z29" s="99">
        <f>IF(AND(Z26="",Z27="",Z28=""),"",SUM(Z26:Z28))</f>
        <v>5765.47</v>
      </c>
    </row>
    <row r="30" spans="1:26" s="6" customFormat="1" ht="14">
      <c r="B30" s="96" t="s">
        <v>232</v>
      </c>
      <c r="C30" s="97"/>
      <c r="D30" s="97"/>
      <c r="E30" s="98"/>
      <c r="F30" s="427">
        <f>IF(COUNTBLANK(F29:G29)=COLUMNS(F29:G29),"",SUM(F29:G29))</f>
        <v>629.06999999999994</v>
      </c>
      <c r="G30" s="428"/>
      <c r="H30" s="427">
        <f>IF(COUNTBLANK(H29:L29)=COLUMNS(H29:L29),"",SUM(H29:L29))</f>
        <v>1399.1</v>
      </c>
      <c r="I30" s="428"/>
      <c r="J30" s="428"/>
      <c r="K30" s="428"/>
      <c r="L30" s="428"/>
      <c r="M30" s="427">
        <f>IF(COUNTBLANK(M29:Q29)=COLUMNS(M29:Q29),"",SUM(M29:Q29))</f>
        <v>1689.18</v>
      </c>
      <c r="N30" s="428"/>
      <c r="O30" s="428"/>
      <c r="P30" s="428"/>
      <c r="Q30" s="428"/>
      <c r="R30" s="427">
        <f>IF(COUNTBLANK(R29:V29)=COLUMNS(R29:V29),"",SUM(R29:V29))</f>
        <v>1330.91</v>
      </c>
      <c r="S30" s="428"/>
      <c r="T30" s="428"/>
      <c r="U30" s="428"/>
      <c r="V30" s="428"/>
      <c r="W30" s="427">
        <f>IF(COUNTBLANK(W29:Y29)=COLUMNS(W29:Y29),"",SUM(W29:Y29))</f>
        <v>717.21</v>
      </c>
      <c r="X30" s="428"/>
      <c r="Y30" s="428"/>
      <c r="Z30" s="102"/>
    </row>
    <row r="31" spans="1:26" s="6" customFormat="1" ht="14">
      <c r="B31" s="96" t="s">
        <v>242</v>
      </c>
      <c r="C31" s="97"/>
      <c r="D31" s="97"/>
      <c r="E31" s="98"/>
      <c r="F31" s="427" t="str">
        <f>IF(F30="","",IF(F30&gt;F20,"不可","可"))</f>
        <v>可</v>
      </c>
      <c r="G31" s="428"/>
      <c r="H31" s="427" t="str">
        <f>IF(H30="","",IF(H30&gt;H20,"不可","可"))</f>
        <v>可</v>
      </c>
      <c r="I31" s="428"/>
      <c r="J31" s="428"/>
      <c r="K31" s="428"/>
      <c r="L31" s="428"/>
      <c r="M31" s="429" t="str">
        <f>IF(M30="","",IF(M30&gt;M20,"不可","可"))</f>
        <v>可</v>
      </c>
      <c r="N31" s="430"/>
      <c r="O31" s="430"/>
      <c r="P31" s="430"/>
      <c r="Q31" s="431"/>
      <c r="R31" s="427" t="str">
        <f>IF(R30="","",IF(R30&gt;R20,"不可","可"))</f>
        <v>可</v>
      </c>
      <c r="S31" s="428"/>
      <c r="T31" s="428"/>
      <c r="U31" s="428"/>
      <c r="V31" s="428"/>
      <c r="W31" s="427" t="str">
        <f>IF(W30="","",IF(W30&gt;W20,"不可","可"))</f>
        <v>可</v>
      </c>
      <c r="X31" s="428"/>
      <c r="Y31" s="428"/>
      <c r="Z31" s="102"/>
    </row>
    <row r="32" spans="1:26" s="6" customFormat="1" ht="14">
      <c r="B32" s="128"/>
      <c r="C32" s="128"/>
      <c r="D32" s="128"/>
      <c r="E32" s="124"/>
    </row>
    <row r="33" spans="1:26" s="6" customFormat="1" ht="14">
      <c r="A33" s="100" t="s">
        <v>79</v>
      </c>
    </row>
    <row r="34" spans="1:26" s="6" customFormat="1" ht="14">
      <c r="Z34" s="101" t="s">
        <v>28</v>
      </c>
    </row>
    <row r="35" spans="1:26" s="6" customFormat="1" ht="14">
      <c r="B35" s="423" t="s">
        <v>72</v>
      </c>
      <c r="C35" s="423"/>
      <c r="D35" s="423"/>
      <c r="E35" s="423"/>
      <c r="F35" s="169">
        <f t="shared" ref="F35:Y35" si="7">IF(F29="","",F11-F29)</f>
        <v>63.5</v>
      </c>
      <c r="G35" s="169">
        <f t="shared" si="7"/>
        <v>49.430000000000007</v>
      </c>
      <c r="H35" s="169">
        <f t="shared" si="7"/>
        <v>46.900000000000006</v>
      </c>
      <c r="I35" s="169">
        <f t="shared" si="7"/>
        <v>43.699999999999989</v>
      </c>
      <c r="J35" s="169">
        <f t="shared" si="7"/>
        <v>123.38999999999999</v>
      </c>
      <c r="K35" s="169">
        <f t="shared" si="7"/>
        <v>-4.6100000000000136</v>
      </c>
      <c r="L35" s="169">
        <f t="shared" si="7"/>
        <v>-3.4800000000000182</v>
      </c>
      <c r="M35" s="169">
        <f t="shared" si="7"/>
        <v>207.1</v>
      </c>
      <c r="N35" s="169">
        <f t="shared" si="7"/>
        <v>41.099999999999994</v>
      </c>
      <c r="O35" s="169">
        <f t="shared" si="7"/>
        <v>12.100000000000023</v>
      </c>
      <c r="P35" s="169">
        <f t="shared" si="7"/>
        <v>-47.800000000000011</v>
      </c>
      <c r="Q35" s="169">
        <f t="shared" si="7"/>
        <v>65.319999999999993</v>
      </c>
      <c r="R35" s="169">
        <f t="shared" si="7"/>
        <v>49.889999999999986</v>
      </c>
      <c r="S35" s="169">
        <f t="shared" si="7"/>
        <v>26.769999999999982</v>
      </c>
      <c r="T35" s="169">
        <f t="shared" si="7"/>
        <v>101.1</v>
      </c>
      <c r="U35" s="169">
        <f t="shared" si="7"/>
        <v>-5.9700000000000273</v>
      </c>
      <c r="V35" s="169">
        <f t="shared" si="7"/>
        <v>65.300000000000011</v>
      </c>
      <c r="W35" s="169">
        <f t="shared" si="7"/>
        <v>54.199999999999989</v>
      </c>
      <c r="X35" s="169">
        <f t="shared" si="7"/>
        <v>110.6</v>
      </c>
      <c r="Y35" s="169">
        <f t="shared" si="7"/>
        <v>-59.009999999999991</v>
      </c>
      <c r="Z35" s="345">
        <f>SUM(F35:Y35)</f>
        <v>939.52999999999986</v>
      </c>
    </row>
    <row r="36" spans="1:26" s="6" customFormat="1" ht="14">
      <c r="B36" s="423" t="s">
        <v>81</v>
      </c>
      <c r="C36" s="423"/>
      <c r="D36" s="423"/>
      <c r="E36" s="423"/>
      <c r="F36" s="169">
        <f>IF(F35="","",F35*0.5)</f>
        <v>31.75</v>
      </c>
      <c r="G36" s="169">
        <f t="shared" ref="G36:Y36" si="8">IF(G35="","",G35*0.5)</f>
        <v>24.715000000000003</v>
      </c>
      <c r="H36" s="169">
        <f t="shared" si="8"/>
        <v>23.450000000000003</v>
      </c>
      <c r="I36" s="169">
        <f t="shared" si="8"/>
        <v>21.849999999999994</v>
      </c>
      <c r="J36" s="169">
        <f t="shared" si="8"/>
        <v>61.694999999999993</v>
      </c>
      <c r="K36" s="169">
        <f t="shared" si="8"/>
        <v>-2.3050000000000068</v>
      </c>
      <c r="L36" s="169">
        <f t="shared" si="8"/>
        <v>-1.7400000000000091</v>
      </c>
      <c r="M36" s="169">
        <f t="shared" si="8"/>
        <v>103.55</v>
      </c>
      <c r="N36" s="169">
        <f t="shared" si="8"/>
        <v>20.549999999999997</v>
      </c>
      <c r="O36" s="169">
        <f t="shared" si="8"/>
        <v>6.0500000000000114</v>
      </c>
      <c r="P36" s="169">
        <f t="shared" si="8"/>
        <v>-23.900000000000006</v>
      </c>
      <c r="Q36" s="169">
        <f t="shared" si="8"/>
        <v>32.659999999999997</v>
      </c>
      <c r="R36" s="169">
        <f t="shared" si="8"/>
        <v>24.944999999999993</v>
      </c>
      <c r="S36" s="169">
        <f t="shared" si="8"/>
        <v>13.384999999999991</v>
      </c>
      <c r="T36" s="169">
        <f t="shared" si="8"/>
        <v>50.55</v>
      </c>
      <c r="U36" s="169">
        <f t="shared" si="8"/>
        <v>-2.9850000000000136</v>
      </c>
      <c r="V36" s="169">
        <f t="shared" si="8"/>
        <v>32.650000000000006</v>
      </c>
      <c r="W36" s="169">
        <f t="shared" si="8"/>
        <v>27.099999999999994</v>
      </c>
      <c r="X36" s="169">
        <f t="shared" si="8"/>
        <v>55.3</v>
      </c>
      <c r="Y36" s="169">
        <f t="shared" si="8"/>
        <v>-29.504999999999995</v>
      </c>
      <c r="Z36" s="345">
        <f>SUM(F36:Y36)</f>
        <v>469.76499999999993</v>
      </c>
    </row>
    <row r="37" spans="1:26" s="6" customFormat="1" ht="14"/>
    <row r="38" spans="1:26" s="6" customFormat="1" ht="14">
      <c r="A38" s="100" t="s">
        <v>73</v>
      </c>
    </row>
    <row r="39" spans="1:26" s="6" customFormat="1" ht="14">
      <c r="E39" s="101"/>
      <c r="F39" s="101" t="s">
        <v>28</v>
      </c>
    </row>
    <row r="40" spans="1:26" s="6" customFormat="1" ht="14">
      <c r="B40" s="424" t="s">
        <v>82</v>
      </c>
      <c r="C40" s="415"/>
      <c r="D40" s="416"/>
      <c r="E40" s="502">
        <f>NPV(D41,F36:Y36)</f>
        <v>405.49561561295894</v>
      </c>
      <c r="F40" s="503"/>
    </row>
    <row r="41" spans="1:26" s="6" customFormat="1" ht="14">
      <c r="B41" s="424" t="s">
        <v>80</v>
      </c>
      <c r="C41" s="416"/>
      <c r="D41" s="102">
        <f>'運営権対価 (例)'!$D$22</f>
        <v>1.6070000000000001E-2</v>
      </c>
      <c r="E41" s="103"/>
      <c r="F41" s="103"/>
    </row>
    <row r="42" spans="1:26" s="6" customFormat="1" ht="14"/>
    <row r="43" spans="1:26" s="6" customFormat="1" ht="14"/>
    <row r="44" spans="1:26" s="6" customFormat="1" ht="14"/>
    <row r="45" spans="1:26" s="6" customFormat="1" ht="14"/>
    <row r="46" spans="1:26" s="6" customFormat="1" ht="14"/>
    <row r="47" spans="1:26" s="49" customFormat="1" ht="14">
      <c r="B47" s="1"/>
      <c r="C47" s="1"/>
      <c r="D47" s="1"/>
      <c r="E47" s="1"/>
      <c r="F47" s="1"/>
      <c r="G47" s="1"/>
      <c r="H47" s="1"/>
      <c r="I47" s="1"/>
      <c r="J47" s="1"/>
      <c r="K47" s="1"/>
      <c r="L47" s="1"/>
      <c r="M47" s="1"/>
      <c r="N47" s="1"/>
      <c r="O47" s="1"/>
      <c r="P47" s="1"/>
      <c r="Q47" s="1"/>
      <c r="R47" s="1"/>
      <c r="S47" s="1"/>
      <c r="T47" s="1"/>
      <c r="U47" s="1"/>
      <c r="V47" s="1"/>
      <c r="W47" s="1"/>
      <c r="X47" s="1"/>
      <c r="Y47" s="1"/>
      <c r="Z47" s="1"/>
    </row>
    <row r="48" spans="1:26" s="49" customFormat="1" ht="14">
      <c r="B48" s="1"/>
      <c r="C48" s="1"/>
      <c r="D48" s="1"/>
      <c r="E48" s="1"/>
      <c r="F48" s="1"/>
      <c r="G48" s="1"/>
      <c r="H48" s="1"/>
      <c r="I48" s="1"/>
      <c r="J48" s="1"/>
      <c r="K48" s="1"/>
      <c r="L48" s="1"/>
      <c r="M48" s="1"/>
      <c r="N48" s="1"/>
      <c r="O48" s="1"/>
      <c r="P48" s="1"/>
      <c r="Q48" s="1"/>
      <c r="R48" s="1"/>
      <c r="S48" s="1"/>
      <c r="T48" s="1"/>
      <c r="U48" s="1"/>
      <c r="V48" s="1"/>
      <c r="W48" s="1"/>
      <c r="X48" s="1"/>
      <c r="Y48" s="1"/>
      <c r="Z48" s="1"/>
    </row>
    <row r="49" spans="2:26" s="49" customFormat="1" ht="14">
      <c r="B49" s="1"/>
      <c r="C49" s="1"/>
      <c r="D49" s="1"/>
      <c r="E49" s="1"/>
      <c r="F49" s="1"/>
      <c r="G49" s="1"/>
      <c r="H49" s="1"/>
      <c r="I49" s="1"/>
      <c r="J49" s="1"/>
      <c r="K49" s="1"/>
      <c r="L49" s="1"/>
      <c r="M49" s="1"/>
      <c r="N49" s="1"/>
      <c r="O49" s="1"/>
      <c r="P49" s="1"/>
      <c r="Q49" s="1"/>
      <c r="R49" s="1"/>
      <c r="S49" s="1"/>
      <c r="T49" s="1"/>
      <c r="U49" s="1"/>
      <c r="V49" s="1"/>
      <c r="W49" s="1"/>
      <c r="X49" s="1"/>
      <c r="Y49" s="1"/>
      <c r="Z49" s="1"/>
    </row>
    <row r="50" spans="2:26" s="49" customFormat="1" ht="14">
      <c r="B50" s="1"/>
      <c r="C50" s="1"/>
      <c r="D50" s="1"/>
      <c r="E50" s="1"/>
      <c r="F50" s="1"/>
      <c r="G50" s="1"/>
      <c r="H50" s="1"/>
      <c r="I50" s="1"/>
      <c r="J50" s="1"/>
      <c r="K50" s="1"/>
      <c r="L50" s="1"/>
      <c r="M50" s="1"/>
      <c r="N50" s="1"/>
      <c r="O50" s="1"/>
      <c r="P50" s="1"/>
      <c r="Q50" s="1"/>
      <c r="R50" s="1"/>
      <c r="S50" s="1"/>
      <c r="T50" s="1"/>
      <c r="U50" s="1"/>
      <c r="V50" s="1"/>
      <c r="W50" s="1"/>
      <c r="X50" s="1"/>
      <c r="Y50" s="1"/>
      <c r="Z50" s="1"/>
    </row>
    <row r="51" spans="2:26" s="49" customFormat="1" ht="14">
      <c r="B51" s="1"/>
      <c r="C51" s="1"/>
      <c r="D51" s="1"/>
      <c r="E51" s="1"/>
      <c r="F51" s="1"/>
      <c r="G51" s="1"/>
      <c r="H51" s="1"/>
      <c r="I51" s="1"/>
      <c r="J51" s="1"/>
      <c r="K51" s="1"/>
      <c r="L51" s="1"/>
      <c r="M51" s="1"/>
      <c r="N51" s="1"/>
      <c r="O51" s="1"/>
      <c r="P51" s="1"/>
      <c r="Q51" s="1"/>
      <c r="R51" s="1"/>
      <c r="S51" s="1"/>
      <c r="T51" s="1"/>
      <c r="U51" s="1"/>
      <c r="V51" s="1"/>
      <c r="W51" s="1"/>
      <c r="X51" s="1"/>
      <c r="Y51" s="1"/>
      <c r="Z51" s="1"/>
    </row>
    <row r="52" spans="2:26" s="49" customFormat="1" ht="14">
      <c r="B52" s="1"/>
      <c r="C52" s="1"/>
      <c r="D52" s="1"/>
      <c r="E52" s="1"/>
      <c r="F52" s="1"/>
      <c r="G52" s="1"/>
      <c r="H52" s="1"/>
      <c r="I52" s="1"/>
      <c r="J52" s="1"/>
      <c r="K52" s="1"/>
      <c r="L52" s="1"/>
      <c r="M52" s="1"/>
      <c r="N52" s="1"/>
      <c r="O52" s="1"/>
      <c r="P52" s="1"/>
      <c r="Q52" s="1"/>
      <c r="R52" s="1"/>
      <c r="S52" s="1"/>
      <c r="T52" s="1"/>
      <c r="U52" s="1"/>
      <c r="V52" s="1"/>
      <c r="W52" s="1"/>
      <c r="X52" s="1"/>
      <c r="Y52" s="1"/>
      <c r="Z52" s="1"/>
    </row>
    <row r="53" spans="2:26" s="49" customFormat="1" ht="14">
      <c r="B53" s="1"/>
      <c r="C53" s="1"/>
      <c r="D53" s="1"/>
      <c r="E53" s="1"/>
      <c r="F53" s="1"/>
      <c r="G53" s="1"/>
      <c r="H53" s="1"/>
      <c r="I53" s="1"/>
      <c r="J53" s="1"/>
      <c r="K53" s="1"/>
      <c r="L53" s="1"/>
      <c r="M53" s="1"/>
      <c r="N53" s="1"/>
      <c r="O53" s="1"/>
      <c r="P53" s="1"/>
      <c r="Q53" s="1"/>
      <c r="R53" s="1"/>
      <c r="S53" s="1"/>
      <c r="T53" s="1"/>
      <c r="U53" s="1"/>
      <c r="V53" s="1"/>
      <c r="W53" s="1"/>
      <c r="X53" s="1"/>
      <c r="Y53" s="1"/>
      <c r="Z53" s="1"/>
    </row>
    <row r="54" spans="2:26" s="49" customFormat="1" ht="14">
      <c r="B54" s="1"/>
      <c r="C54" s="1"/>
      <c r="D54" s="1"/>
      <c r="E54" s="1"/>
      <c r="F54" s="1"/>
      <c r="G54" s="1"/>
      <c r="H54" s="1"/>
      <c r="I54" s="1"/>
      <c r="J54" s="1"/>
      <c r="K54" s="1"/>
      <c r="L54" s="1"/>
      <c r="M54" s="1"/>
      <c r="N54" s="1"/>
      <c r="O54" s="1"/>
      <c r="P54" s="1"/>
      <c r="Q54" s="1"/>
      <c r="R54" s="1"/>
      <c r="S54" s="1"/>
      <c r="T54" s="1"/>
      <c r="U54" s="1"/>
      <c r="V54" s="1"/>
      <c r="W54" s="1"/>
      <c r="X54" s="1"/>
      <c r="Y54" s="1"/>
      <c r="Z54" s="1"/>
    </row>
    <row r="55" spans="2:26" s="49" customFormat="1" ht="14.25" customHeight="1">
      <c r="B55" s="1"/>
      <c r="C55" s="1"/>
      <c r="D55" s="1"/>
      <c r="E55" s="1"/>
      <c r="F55" s="1"/>
      <c r="G55" s="1"/>
      <c r="H55" s="1"/>
      <c r="I55" s="1"/>
      <c r="J55" s="1"/>
      <c r="K55" s="1"/>
      <c r="L55" s="1"/>
      <c r="M55" s="1"/>
      <c r="N55" s="1"/>
      <c r="O55" s="1"/>
      <c r="P55" s="1"/>
      <c r="Q55" s="1"/>
      <c r="R55" s="1"/>
      <c r="S55" s="1"/>
      <c r="T55" s="1"/>
      <c r="U55" s="1"/>
      <c r="V55" s="1"/>
      <c r="W55" s="1"/>
      <c r="X55" s="1"/>
      <c r="Y55" s="1"/>
      <c r="Z55" s="1"/>
    </row>
    <row r="56" spans="2:26" s="49" customFormat="1" ht="14.25" customHeight="1">
      <c r="B56" s="1"/>
      <c r="C56" s="1"/>
      <c r="D56" s="1"/>
      <c r="E56" s="1"/>
      <c r="F56" s="1"/>
      <c r="G56" s="1"/>
      <c r="H56" s="1"/>
      <c r="I56" s="1"/>
      <c r="J56" s="1"/>
      <c r="K56" s="1"/>
      <c r="L56" s="1"/>
      <c r="M56" s="1"/>
      <c r="N56" s="1"/>
      <c r="O56" s="1"/>
      <c r="P56" s="1"/>
      <c r="Q56" s="1"/>
      <c r="R56" s="1"/>
      <c r="S56" s="1"/>
      <c r="T56" s="1"/>
      <c r="U56" s="1"/>
      <c r="V56" s="1"/>
      <c r="W56" s="1"/>
      <c r="X56" s="1"/>
      <c r="Y56" s="1"/>
      <c r="Z56" s="1"/>
    </row>
    <row r="57" spans="2:26" s="49" customFormat="1" ht="14.25" customHeight="1">
      <c r="B57" s="1"/>
      <c r="C57" s="1"/>
      <c r="D57" s="1"/>
      <c r="E57" s="1"/>
      <c r="F57" s="1"/>
      <c r="G57" s="1"/>
      <c r="H57" s="1"/>
      <c r="I57" s="1"/>
      <c r="J57" s="1"/>
      <c r="K57" s="1"/>
      <c r="L57" s="1"/>
      <c r="M57" s="1"/>
      <c r="N57" s="1"/>
      <c r="O57" s="1"/>
      <c r="P57" s="1"/>
      <c r="Q57" s="1"/>
      <c r="R57" s="1"/>
      <c r="S57" s="1"/>
      <c r="T57" s="1"/>
      <c r="U57" s="1"/>
      <c r="V57" s="1"/>
      <c r="W57" s="1"/>
      <c r="X57" s="1"/>
      <c r="Y57" s="1"/>
      <c r="Z57" s="1"/>
    </row>
    <row r="58" spans="2:26" s="49" customFormat="1" ht="14.25" customHeight="1">
      <c r="B58" s="1"/>
      <c r="C58" s="1"/>
      <c r="D58" s="1"/>
      <c r="E58" s="1"/>
      <c r="F58" s="1"/>
      <c r="G58" s="1"/>
      <c r="H58" s="1"/>
      <c r="I58" s="1"/>
      <c r="J58" s="1"/>
      <c r="K58" s="1"/>
      <c r="L58" s="1"/>
      <c r="M58" s="1"/>
      <c r="N58" s="1"/>
      <c r="O58" s="1"/>
      <c r="P58" s="1"/>
      <c r="Q58" s="1"/>
      <c r="R58" s="1"/>
      <c r="S58" s="1"/>
      <c r="T58" s="1"/>
      <c r="U58" s="1"/>
      <c r="V58" s="1"/>
      <c r="W58" s="1"/>
      <c r="X58" s="1"/>
      <c r="Y58" s="1"/>
      <c r="Z58" s="1"/>
    </row>
    <row r="59" spans="2:26" s="49" customFormat="1" ht="14.25" customHeight="1">
      <c r="B59" s="1"/>
      <c r="C59" s="1"/>
      <c r="D59" s="1"/>
      <c r="E59" s="1"/>
      <c r="F59" s="1"/>
      <c r="G59" s="1"/>
      <c r="H59" s="1"/>
      <c r="I59" s="1"/>
      <c r="J59" s="1"/>
      <c r="K59" s="1"/>
      <c r="L59" s="1"/>
      <c r="M59" s="1"/>
      <c r="N59" s="1"/>
      <c r="O59" s="1"/>
      <c r="P59" s="1"/>
      <c r="Q59" s="1"/>
      <c r="R59" s="1"/>
      <c r="S59" s="1"/>
      <c r="T59" s="1"/>
      <c r="U59" s="1"/>
      <c r="V59" s="1"/>
      <c r="W59" s="1"/>
      <c r="X59" s="1"/>
      <c r="Y59" s="1"/>
      <c r="Z59" s="1"/>
    </row>
    <row r="60" spans="2:26" s="49" customFormat="1" ht="14.25" customHeight="1">
      <c r="B60" s="1"/>
      <c r="C60" s="1"/>
      <c r="D60" s="1"/>
      <c r="E60" s="1"/>
      <c r="F60" s="1"/>
      <c r="G60" s="1"/>
      <c r="H60" s="1"/>
      <c r="I60" s="1"/>
      <c r="J60" s="1"/>
      <c r="K60" s="1"/>
      <c r="L60" s="1"/>
      <c r="M60" s="1"/>
      <c r="N60" s="1"/>
      <c r="O60" s="1"/>
      <c r="P60" s="1"/>
      <c r="Q60" s="1"/>
      <c r="R60" s="1"/>
      <c r="S60" s="1"/>
      <c r="T60" s="1"/>
      <c r="U60" s="1"/>
      <c r="V60" s="1"/>
      <c r="W60" s="1"/>
      <c r="X60" s="1"/>
      <c r="Y60" s="1"/>
      <c r="Z60" s="1"/>
    </row>
    <row r="61" spans="2:26" s="49" customFormat="1" ht="14.25" customHeight="1">
      <c r="B61" s="1"/>
      <c r="C61" s="1"/>
      <c r="D61" s="1"/>
      <c r="E61" s="1"/>
      <c r="F61" s="1"/>
      <c r="G61" s="1"/>
      <c r="H61" s="1"/>
      <c r="I61" s="1"/>
      <c r="J61" s="1"/>
      <c r="K61" s="1"/>
      <c r="L61" s="1"/>
      <c r="M61" s="1"/>
      <c r="N61" s="1"/>
      <c r="O61" s="1"/>
      <c r="P61" s="1"/>
      <c r="Q61" s="1"/>
      <c r="R61" s="1"/>
      <c r="S61" s="1"/>
      <c r="T61" s="1"/>
      <c r="U61" s="1"/>
      <c r="V61" s="1"/>
      <c r="W61" s="1"/>
      <c r="X61" s="1"/>
      <c r="Y61" s="1"/>
      <c r="Z61" s="1"/>
    </row>
    <row r="62" spans="2:26" s="49" customFormat="1" ht="14.25" customHeight="1">
      <c r="B62" s="1"/>
      <c r="C62" s="1"/>
      <c r="D62" s="1"/>
      <c r="E62" s="1"/>
      <c r="F62" s="1"/>
      <c r="G62" s="1"/>
      <c r="H62" s="1"/>
      <c r="I62" s="1"/>
      <c r="J62" s="1"/>
      <c r="K62" s="1"/>
      <c r="L62" s="1"/>
      <c r="M62" s="1"/>
      <c r="N62" s="1"/>
      <c r="O62" s="1"/>
      <c r="P62" s="1"/>
      <c r="Q62" s="1"/>
      <c r="R62" s="1"/>
      <c r="S62" s="1"/>
      <c r="T62" s="1"/>
      <c r="U62" s="1"/>
      <c r="V62" s="1"/>
      <c r="W62" s="1"/>
      <c r="X62" s="1"/>
      <c r="Y62" s="1"/>
      <c r="Z62" s="1"/>
    </row>
    <row r="63" spans="2:26" s="49" customFormat="1" ht="14.25" customHeight="1">
      <c r="B63" s="1"/>
      <c r="C63" s="1"/>
      <c r="D63" s="1"/>
      <c r="E63" s="1"/>
      <c r="F63" s="1"/>
      <c r="G63" s="1"/>
      <c r="H63" s="1"/>
      <c r="I63" s="1"/>
      <c r="J63" s="1"/>
      <c r="K63" s="1"/>
      <c r="L63" s="1"/>
      <c r="M63" s="1"/>
      <c r="N63" s="1"/>
      <c r="O63" s="1"/>
      <c r="P63" s="1"/>
      <c r="Q63" s="1"/>
      <c r="R63" s="1"/>
      <c r="S63" s="1"/>
      <c r="T63" s="1"/>
      <c r="U63" s="1"/>
      <c r="V63" s="1"/>
      <c r="W63" s="1"/>
      <c r="X63" s="1"/>
      <c r="Y63" s="1"/>
      <c r="Z63" s="1"/>
    </row>
    <row r="64" spans="2:26" s="49" customFormat="1" ht="14.25" customHeight="1">
      <c r="B64" s="1"/>
      <c r="C64" s="1"/>
      <c r="D64" s="1"/>
      <c r="E64" s="1"/>
      <c r="F64" s="1"/>
      <c r="G64" s="1"/>
      <c r="H64" s="1"/>
      <c r="I64" s="1"/>
      <c r="J64" s="1"/>
      <c r="K64" s="1"/>
      <c r="L64" s="1"/>
      <c r="M64" s="1"/>
      <c r="N64" s="1"/>
      <c r="O64" s="1"/>
      <c r="P64" s="1"/>
      <c r="Q64" s="1"/>
      <c r="R64" s="1"/>
      <c r="S64" s="1"/>
      <c r="T64" s="1"/>
      <c r="U64" s="1"/>
      <c r="V64" s="1"/>
      <c r="W64" s="1"/>
      <c r="X64" s="1"/>
      <c r="Y64" s="1"/>
      <c r="Z64" s="1"/>
    </row>
    <row r="65" spans="2:26" s="49" customFormat="1" ht="14.25" customHeight="1">
      <c r="B65" s="1"/>
      <c r="C65" s="1"/>
      <c r="D65" s="1"/>
      <c r="E65" s="1"/>
      <c r="F65" s="1"/>
      <c r="G65" s="1"/>
      <c r="H65" s="1"/>
      <c r="I65" s="1"/>
      <c r="J65" s="1"/>
      <c r="K65" s="1"/>
      <c r="L65" s="1"/>
      <c r="M65" s="1"/>
      <c r="N65" s="1"/>
      <c r="O65" s="1"/>
      <c r="P65" s="1"/>
      <c r="Q65" s="1"/>
      <c r="R65" s="1"/>
      <c r="S65" s="1"/>
      <c r="T65" s="1"/>
      <c r="U65" s="1"/>
      <c r="V65" s="1"/>
      <c r="W65" s="1"/>
      <c r="X65" s="1"/>
      <c r="Y65" s="1"/>
      <c r="Z65" s="1"/>
    </row>
    <row r="66" spans="2:26" s="49" customFormat="1" ht="14.25" customHeight="1">
      <c r="B66" s="1"/>
      <c r="C66" s="1"/>
      <c r="D66" s="1"/>
      <c r="E66" s="1"/>
      <c r="F66" s="1"/>
      <c r="G66" s="1"/>
      <c r="H66" s="1"/>
      <c r="I66" s="1"/>
      <c r="J66" s="1"/>
      <c r="K66" s="1"/>
      <c r="L66" s="1"/>
      <c r="M66" s="1"/>
      <c r="N66" s="1"/>
      <c r="O66" s="1"/>
      <c r="P66" s="1"/>
      <c r="Q66" s="1"/>
      <c r="R66" s="1"/>
      <c r="S66" s="1"/>
      <c r="T66" s="1"/>
      <c r="U66" s="1"/>
      <c r="V66" s="1"/>
      <c r="W66" s="1"/>
      <c r="X66" s="1"/>
      <c r="Y66" s="1"/>
      <c r="Z66" s="1"/>
    </row>
    <row r="67" spans="2:26" s="49" customFormat="1" ht="14.25" customHeight="1">
      <c r="B67" s="1"/>
      <c r="C67" s="1"/>
      <c r="D67" s="1"/>
      <c r="E67" s="1"/>
      <c r="F67" s="1"/>
      <c r="G67" s="1"/>
      <c r="H67" s="1"/>
      <c r="I67" s="1"/>
      <c r="J67" s="1"/>
      <c r="K67" s="1"/>
      <c r="L67" s="1"/>
      <c r="M67" s="1"/>
      <c r="N67" s="1"/>
      <c r="O67" s="1"/>
      <c r="P67" s="1"/>
      <c r="Q67" s="1"/>
      <c r="R67" s="1"/>
      <c r="S67" s="1"/>
      <c r="T67" s="1"/>
      <c r="U67" s="1"/>
      <c r="V67" s="1"/>
      <c r="W67" s="1"/>
      <c r="X67" s="1"/>
      <c r="Y67" s="1"/>
      <c r="Z67" s="1"/>
    </row>
    <row r="68" spans="2:26" s="49" customFormat="1" ht="14.25" customHeight="1">
      <c r="B68" s="1"/>
      <c r="C68" s="1"/>
      <c r="D68" s="1"/>
      <c r="E68" s="1"/>
      <c r="F68" s="1"/>
      <c r="G68" s="1"/>
      <c r="H68" s="1"/>
      <c r="I68" s="1"/>
      <c r="J68" s="1"/>
      <c r="K68" s="1"/>
      <c r="L68" s="1"/>
      <c r="M68" s="1"/>
      <c r="N68" s="1"/>
      <c r="O68" s="1"/>
      <c r="P68" s="1"/>
      <c r="Q68" s="1"/>
      <c r="R68" s="1"/>
      <c r="S68" s="1"/>
      <c r="T68" s="1"/>
      <c r="U68" s="1"/>
      <c r="V68" s="1"/>
      <c r="W68" s="1"/>
      <c r="X68" s="1"/>
      <c r="Y68" s="1"/>
      <c r="Z68" s="1"/>
    </row>
    <row r="69" spans="2:26" s="49" customFormat="1" ht="14.25" customHeight="1">
      <c r="B69" s="1"/>
      <c r="C69" s="1"/>
      <c r="D69" s="1"/>
      <c r="E69" s="1"/>
      <c r="F69" s="1"/>
      <c r="G69" s="1"/>
      <c r="H69" s="1"/>
      <c r="I69" s="1"/>
      <c r="J69" s="1"/>
      <c r="K69" s="1"/>
      <c r="L69" s="1"/>
      <c r="M69" s="1"/>
      <c r="N69" s="1"/>
      <c r="O69" s="1"/>
      <c r="P69" s="1"/>
      <c r="Q69" s="1"/>
      <c r="R69" s="1"/>
      <c r="S69" s="1"/>
      <c r="T69" s="1"/>
      <c r="U69" s="1"/>
      <c r="V69" s="1"/>
      <c r="W69" s="1"/>
      <c r="X69" s="1"/>
      <c r="Y69" s="1"/>
      <c r="Z69" s="1"/>
    </row>
    <row r="70" spans="2:26" s="49" customFormat="1" ht="14.25" customHeight="1">
      <c r="B70" s="1"/>
      <c r="C70" s="1"/>
      <c r="D70" s="1"/>
      <c r="E70" s="1"/>
      <c r="F70" s="1"/>
      <c r="G70" s="1"/>
      <c r="H70" s="1"/>
      <c r="I70" s="1"/>
      <c r="J70" s="1"/>
      <c r="K70" s="1"/>
      <c r="L70" s="1"/>
      <c r="M70" s="1"/>
      <c r="N70" s="1"/>
      <c r="O70" s="1"/>
      <c r="P70" s="1"/>
      <c r="Q70" s="1"/>
      <c r="R70" s="1"/>
      <c r="S70" s="1"/>
      <c r="T70" s="1"/>
      <c r="U70" s="1"/>
      <c r="V70" s="1"/>
      <c r="W70" s="1"/>
      <c r="X70" s="1"/>
      <c r="Y70" s="1"/>
      <c r="Z70" s="1"/>
    </row>
    <row r="71" spans="2:26" s="49" customFormat="1" ht="14.25" customHeight="1">
      <c r="B71" s="1"/>
      <c r="C71" s="1"/>
      <c r="D71" s="1"/>
      <c r="E71" s="1"/>
      <c r="F71" s="1"/>
      <c r="G71" s="1"/>
      <c r="H71" s="1"/>
      <c r="I71" s="1"/>
      <c r="J71" s="1"/>
      <c r="K71" s="1"/>
      <c r="L71" s="1"/>
      <c r="M71" s="1"/>
      <c r="N71" s="1"/>
      <c r="O71" s="1"/>
      <c r="P71" s="1"/>
      <c r="Q71" s="1"/>
      <c r="R71" s="1"/>
      <c r="S71" s="1"/>
      <c r="T71" s="1"/>
      <c r="U71" s="1"/>
      <c r="V71" s="1"/>
      <c r="W71" s="1"/>
      <c r="X71" s="1"/>
      <c r="Y71" s="1"/>
      <c r="Z71" s="1"/>
    </row>
    <row r="72" spans="2:26" s="49" customFormat="1" ht="14.25" customHeight="1">
      <c r="B72" s="1"/>
      <c r="C72" s="1"/>
      <c r="D72" s="1"/>
      <c r="E72" s="1"/>
      <c r="F72" s="1"/>
      <c r="G72" s="1"/>
      <c r="H72" s="1"/>
      <c r="I72" s="1"/>
      <c r="J72" s="1"/>
      <c r="K72" s="1"/>
      <c r="L72" s="1"/>
      <c r="M72" s="1"/>
      <c r="N72" s="1"/>
      <c r="O72" s="1"/>
      <c r="P72" s="1"/>
      <c r="Q72" s="1"/>
      <c r="R72" s="1"/>
      <c r="S72" s="1"/>
      <c r="T72" s="1"/>
      <c r="U72" s="1"/>
      <c r="V72" s="1"/>
      <c r="W72" s="1"/>
      <c r="X72" s="1"/>
      <c r="Y72" s="1"/>
      <c r="Z72" s="1"/>
    </row>
    <row r="73" spans="2:26" s="49" customFormat="1" ht="14.25" customHeight="1">
      <c r="B73" s="1"/>
      <c r="C73" s="1"/>
      <c r="D73" s="1"/>
      <c r="E73" s="1"/>
      <c r="F73" s="1"/>
      <c r="G73" s="1"/>
      <c r="H73" s="1"/>
      <c r="I73" s="1"/>
      <c r="J73" s="1"/>
      <c r="K73" s="1"/>
      <c r="L73" s="1"/>
      <c r="M73" s="1"/>
      <c r="N73" s="1"/>
      <c r="O73" s="1"/>
      <c r="P73" s="1"/>
      <c r="Q73" s="1"/>
      <c r="R73" s="1"/>
      <c r="S73" s="1"/>
      <c r="T73" s="1"/>
      <c r="U73" s="1"/>
      <c r="V73" s="1"/>
      <c r="W73" s="1"/>
      <c r="X73" s="1"/>
      <c r="Y73" s="1"/>
      <c r="Z73" s="1"/>
    </row>
    <row r="74" spans="2:26" s="49" customFormat="1" ht="14.25" customHeight="1">
      <c r="B74" s="1"/>
      <c r="C74" s="1"/>
      <c r="D74" s="1"/>
      <c r="E74" s="1"/>
      <c r="F74" s="1"/>
      <c r="G74" s="1"/>
      <c r="H74" s="1"/>
      <c r="I74" s="1"/>
      <c r="J74" s="1"/>
      <c r="K74" s="1"/>
      <c r="L74" s="1"/>
      <c r="M74" s="1"/>
      <c r="N74" s="1"/>
      <c r="O74" s="1"/>
      <c r="P74" s="1"/>
      <c r="Q74" s="1"/>
      <c r="R74" s="1"/>
      <c r="S74" s="1"/>
      <c r="T74" s="1"/>
      <c r="U74" s="1"/>
      <c r="V74" s="1"/>
      <c r="W74" s="1"/>
      <c r="X74" s="1"/>
      <c r="Y74" s="1"/>
      <c r="Z74" s="1"/>
    </row>
    <row r="75" spans="2:26" s="49" customFormat="1" ht="14.25" customHeight="1">
      <c r="B75" s="1"/>
      <c r="C75" s="1"/>
      <c r="D75" s="1"/>
      <c r="E75" s="1"/>
      <c r="F75" s="1"/>
      <c r="G75" s="1"/>
      <c r="H75" s="1"/>
      <c r="I75" s="1"/>
      <c r="J75" s="1"/>
      <c r="K75" s="1"/>
      <c r="L75" s="1"/>
      <c r="M75" s="1"/>
      <c r="N75" s="1"/>
      <c r="O75" s="1"/>
      <c r="P75" s="1"/>
      <c r="Q75" s="1"/>
      <c r="R75" s="1"/>
      <c r="S75" s="1"/>
      <c r="T75" s="1"/>
      <c r="U75" s="1"/>
      <c r="V75" s="1"/>
      <c r="W75" s="1"/>
      <c r="X75" s="1"/>
      <c r="Y75" s="1"/>
      <c r="Z75" s="1"/>
    </row>
    <row r="76" spans="2:26" s="49" customFormat="1" ht="14.25" customHeight="1">
      <c r="B76" s="1"/>
      <c r="C76" s="1"/>
      <c r="D76" s="1"/>
      <c r="E76" s="1"/>
      <c r="F76" s="1"/>
      <c r="G76" s="1"/>
      <c r="H76" s="1"/>
      <c r="I76" s="1"/>
      <c r="J76" s="1"/>
      <c r="K76" s="1"/>
      <c r="L76" s="1"/>
      <c r="M76" s="1"/>
      <c r="N76" s="1"/>
      <c r="O76" s="1"/>
      <c r="P76" s="1"/>
      <c r="Q76" s="1"/>
      <c r="R76" s="1"/>
      <c r="S76" s="1"/>
      <c r="T76" s="1"/>
      <c r="U76" s="1"/>
      <c r="V76" s="1"/>
      <c r="W76" s="1"/>
      <c r="X76" s="1"/>
      <c r="Y76" s="1"/>
      <c r="Z76" s="1"/>
    </row>
    <row r="77" spans="2:26" s="49" customFormat="1" ht="14.25" customHeight="1">
      <c r="B77" s="1"/>
      <c r="C77" s="1"/>
      <c r="D77" s="1"/>
      <c r="E77" s="1"/>
      <c r="F77" s="1"/>
      <c r="G77" s="1"/>
      <c r="H77" s="1"/>
      <c r="I77" s="1"/>
      <c r="J77" s="1"/>
      <c r="K77" s="1"/>
      <c r="L77" s="1"/>
      <c r="M77" s="1"/>
      <c r="N77" s="1"/>
      <c r="O77" s="1"/>
      <c r="P77" s="1"/>
      <c r="Q77" s="1"/>
      <c r="R77" s="1"/>
      <c r="S77" s="1"/>
      <c r="T77" s="1"/>
      <c r="U77" s="1"/>
      <c r="V77" s="1"/>
      <c r="W77" s="1"/>
      <c r="X77" s="1"/>
      <c r="Y77" s="1"/>
      <c r="Z77" s="1"/>
    </row>
    <row r="78" spans="2:26" s="49" customFormat="1" ht="14.25" customHeight="1">
      <c r="B78" s="1"/>
      <c r="C78" s="1"/>
      <c r="D78" s="1"/>
      <c r="E78" s="1"/>
      <c r="F78" s="1"/>
      <c r="G78" s="1"/>
      <c r="H78" s="1"/>
      <c r="I78" s="1"/>
      <c r="J78" s="1"/>
      <c r="K78" s="1"/>
      <c r="L78" s="1"/>
      <c r="M78" s="1"/>
      <c r="N78" s="1"/>
      <c r="O78" s="1"/>
      <c r="P78" s="1"/>
      <c r="Q78" s="1"/>
      <c r="R78" s="1"/>
      <c r="S78" s="1"/>
      <c r="T78" s="1"/>
      <c r="U78" s="1"/>
      <c r="V78" s="1"/>
      <c r="W78" s="1"/>
      <c r="X78" s="1"/>
      <c r="Y78" s="1"/>
      <c r="Z78" s="1"/>
    </row>
    <row r="79" spans="2:26" s="49" customFormat="1" ht="14.25" customHeight="1">
      <c r="B79" s="1"/>
      <c r="C79" s="1"/>
      <c r="D79" s="1"/>
      <c r="E79" s="1"/>
      <c r="F79" s="1"/>
      <c r="G79" s="1"/>
      <c r="H79" s="1"/>
      <c r="I79" s="1"/>
      <c r="J79" s="1"/>
      <c r="K79" s="1"/>
      <c r="L79" s="1"/>
      <c r="M79" s="1"/>
      <c r="N79" s="1"/>
      <c r="O79" s="1"/>
      <c r="P79" s="1"/>
      <c r="Q79" s="1"/>
      <c r="R79" s="1"/>
      <c r="S79" s="1"/>
      <c r="T79" s="1"/>
      <c r="U79" s="1"/>
      <c r="V79" s="1"/>
      <c r="W79" s="1"/>
      <c r="X79" s="1"/>
      <c r="Y79" s="1"/>
      <c r="Z79" s="1"/>
    </row>
    <row r="80" spans="2:26" s="49" customFormat="1" ht="14.25" customHeight="1">
      <c r="B80" s="1"/>
      <c r="C80" s="1"/>
      <c r="D80" s="1"/>
      <c r="E80" s="1"/>
      <c r="F80" s="1"/>
      <c r="G80" s="1"/>
      <c r="H80" s="1"/>
      <c r="I80" s="1"/>
      <c r="J80" s="1"/>
      <c r="K80" s="1"/>
      <c r="L80" s="1"/>
      <c r="M80" s="1"/>
      <c r="N80" s="1"/>
      <c r="O80" s="1"/>
      <c r="P80" s="1"/>
      <c r="Q80" s="1"/>
      <c r="R80" s="1"/>
      <c r="S80" s="1"/>
      <c r="T80" s="1"/>
      <c r="U80" s="1"/>
      <c r="V80" s="1"/>
      <c r="W80" s="1"/>
      <c r="X80" s="1"/>
      <c r="Y80" s="1"/>
      <c r="Z80" s="1"/>
    </row>
    <row r="81" spans="2:26" s="49" customFormat="1" ht="14.15" customHeight="1">
      <c r="B81" s="1"/>
      <c r="C81" s="1"/>
      <c r="D81" s="1"/>
      <c r="E81" s="1"/>
      <c r="F81" s="1"/>
      <c r="G81" s="1"/>
      <c r="H81" s="1"/>
      <c r="I81" s="1"/>
      <c r="J81" s="1"/>
      <c r="K81" s="1"/>
      <c r="L81" s="1"/>
      <c r="M81" s="1"/>
      <c r="N81" s="1"/>
      <c r="O81" s="1"/>
      <c r="P81" s="1"/>
      <c r="Q81" s="1"/>
      <c r="R81" s="1"/>
      <c r="S81" s="1"/>
      <c r="T81" s="1"/>
      <c r="U81" s="1"/>
      <c r="V81" s="1"/>
      <c r="W81" s="1"/>
      <c r="X81" s="1"/>
      <c r="Y81" s="1"/>
      <c r="Z81" s="1"/>
    </row>
    <row r="82" spans="2:26" s="49" customFormat="1" ht="14.25" customHeight="1">
      <c r="B82" s="1"/>
      <c r="C82" s="1"/>
      <c r="D82" s="1"/>
      <c r="E82" s="1"/>
      <c r="F82" s="1"/>
      <c r="G82" s="1"/>
      <c r="H82" s="1"/>
      <c r="I82" s="1"/>
      <c r="J82" s="1"/>
      <c r="K82" s="1"/>
      <c r="L82" s="1"/>
      <c r="M82" s="1"/>
      <c r="N82" s="1"/>
      <c r="O82" s="1"/>
      <c r="P82" s="1"/>
      <c r="Q82" s="1"/>
      <c r="R82" s="1"/>
      <c r="S82" s="1"/>
      <c r="T82" s="1"/>
      <c r="U82" s="1"/>
      <c r="V82" s="1"/>
      <c r="W82" s="1"/>
      <c r="X82" s="1"/>
      <c r="Y82" s="1"/>
      <c r="Z82" s="1"/>
    </row>
    <row r="83" spans="2:26" s="49" customFormat="1" ht="14.25" customHeight="1">
      <c r="B83" s="1"/>
      <c r="C83" s="1"/>
      <c r="D83" s="1"/>
      <c r="E83" s="1"/>
      <c r="F83" s="1"/>
      <c r="G83" s="1"/>
      <c r="H83" s="1"/>
      <c r="I83" s="1"/>
      <c r="J83" s="1"/>
      <c r="K83" s="1"/>
      <c r="L83" s="1"/>
      <c r="M83" s="1"/>
      <c r="N83" s="1"/>
      <c r="O83" s="1"/>
      <c r="P83" s="1"/>
      <c r="Q83" s="1"/>
      <c r="R83" s="1"/>
      <c r="S83" s="1"/>
      <c r="T83" s="1"/>
      <c r="U83" s="1"/>
      <c r="V83" s="1"/>
      <c r="W83" s="1"/>
      <c r="X83" s="1"/>
      <c r="Y83" s="1"/>
      <c r="Z83" s="1"/>
    </row>
    <row r="84" spans="2:26" s="49" customFormat="1" ht="14.25" customHeight="1">
      <c r="B84" s="1"/>
      <c r="C84" s="1"/>
      <c r="D84" s="1"/>
      <c r="E84" s="1"/>
      <c r="F84" s="1"/>
      <c r="G84" s="1"/>
      <c r="H84" s="1"/>
      <c r="I84" s="1"/>
      <c r="J84" s="1"/>
      <c r="K84" s="1"/>
      <c r="L84" s="1"/>
      <c r="M84" s="1"/>
      <c r="N84" s="1"/>
      <c r="O84" s="1"/>
      <c r="P84" s="1"/>
      <c r="Q84" s="1"/>
      <c r="R84" s="1"/>
      <c r="S84" s="1"/>
      <c r="T84" s="1"/>
      <c r="U84" s="1"/>
      <c r="V84" s="1"/>
      <c r="W84" s="1"/>
      <c r="X84" s="1"/>
      <c r="Y84" s="1"/>
      <c r="Z84" s="1"/>
    </row>
    <row r="85" spans="2:26" s="49" customFormat="1" ht="14.25" customHeight="1">
      <c r="B85" s="1"/>
      <c r="C85" s="1"/>
      <c r="D85" s="1"/>
      <c r="E85" s="1"/>
      <c r="F85" s="1"/>
      <c r="G85" s="1"/>
      <c r="H85" s="1"/>
      <c r="I85" s="1"/>
      <c r="J85" s="1"/>
      <c r="K85" s="1"/>
      <c r="L85" s="1"/>
      <c r="M85" s="1"/>
      <c r="N85" s="1"/>
      <c r="O85" s="1"/>
      <c r="P85" s="1"/>
      <c r="Q85" s="1"/>
      <c r="R85" s="1"/>
      <c r="S85" s="1"/>
      <c r="T85" s="1"/>
      <c r="U85" s="1"/>
      <c r="V85" s="1"/>
      <c r="W85" s="1"/>
      <c r="X85" s="1"/>
      <c r="Y85" s="1"/>
      <c r="Z85" s="1"/>
    </row>
    <row r="86" spans="2:26" s="49" customFormat="1" ht="14.25" customHeight="1">
      <c r="B86" s="1"/>
      <c r="C86" s="1"/>
      <c r="D86" s="1"/>
      <c r="E86" s="1"/>
      <c r="F86" s="1"/>
      <c r="G86" s="1"/>
      <c r="H86" s="1"/>
      <c r="I86" s="1"/>
      <c r="J86" s="1"/>
      <c r="K86" s="1"/>
      <c r="L86" s="1"/>
      <c r="M86" s="1"/>
      <c r="N86" s="1"/>
      <c r="O86" s="1"/>
      <c r="P86" s="1"/>
      <c r="Q86" s="1"/>
      <c r="R86" s="1"/>
      <c r="S86" s="1"/>
      <c r="T86" s="1"/>
      <c r="U86" s="1"/>
      <c r="V86" s="1"/>
      <c r="W86" s="1"/>
      <c r="X86" s="1"/>
      <c r="Y86" s="1"/>
      <c r="Z86" s="1"/>
    </row>
    <row r="87" spans="2:26" s="49" customFormat="1" ht="14.25" customHeight="1">
      <c r="B87" s="1"/>
      <c r="C87" s="1"/>
      <c r="D87" s="1"/>
      <c r="E87" s="1"/>
      <c r="F87" s="1"/>
      <c r="G87" s="1"/>
      <c r="H87" s="1"/>
      <c r="I87" s="1"/>
      <c r="J87" s="1"/>
      <c r="K87" s="1"/>
      <c r="L87" s="1"/>
      <c r="M87" s="1"/>
      <c r="N87" s="1"/>
      <c r="O87" s="1"/>
      <c r="P87" s="1"/>
      <c r="Q87" s="1"/>
      <c r="R87" s="1"/>
      <c r="S87" s="1"/>
      <c r="T87" s="1"/>
      <c r="U87" s="1"/>
      <c r="V87" s="1"/>
      <c r="W87" s="1"/>
      <c r="X87" s="1"/>
      <c r="Y87" s="1"/>
      <c r="Z87" s="1"/>
    </row>
    <row r="88" spans="2:26" s="49" customFormat="1" ht="14.25" customHeight="1">
      <c r="B88" s="1"/>
      <c r="C88" s="1"/>
      <c r="D88" s="1"/>
      <c r="E88" s="1"/>
      <c r="F88" s="1"/>
      <c r="G88" s="1"/>
      <c r="H88" s="1"/>
      <c r="I88" s="1"/>
      <c r="J88" s="1"/>
      <c r="K88" s="1"/>
      <c r="L88" s="1"/>
      <c r="M88" s="1"/>
      <c r="N88" s="1"/>
      <c r="O88" s="1"/>
      <c r="P88" s="1"/>
      <c r="Q88" s="1"/>
      <c r="R88" s="1"/>
      <c r="S88" s="1"/>
      <c r="T88" s="1"/>
      <c r="U88" s="1"/>
      <c r="V88" s="1"/>
      <c r="W88" s="1"/>
      <c r="X88" s="1"/>
      <c r="Y88" s="1"/>
      <c r="Z88" s="1"/>
    </row>
    <row r="89" spans="2:26" s="49" customFormat="1" ht="14.25" customHeight="1">
      <c r="B89" s="1"/>
      <c r="C89" s="1"/>
      <c r="D89" s="1"/>
      <c r="E89" s="1"/>
      <c r="F89" s="1"/>
      <c r="G89" s="1"/>
      <c r="H89" s="1"/>
      <c r="I89" s="1"/>
      <c r="J89" s="1"/>
      <c r="K89" s="1"/>
      <c r="L89" s="1"/>
      <c r="M89" s="1"/>
      <c r="N89" s="1"/>
      <c r="O89" s="1"/>
      <c r="P89" s="1"/>
      <c r="Q89" s="1"/>
      <c r="R89" s="1"/>
      <c r="S89" s="1"/>
      <c r="T89" s="1"/>
      <c r="U89" s="1"/>
      <c r="V89" s="1"/>
      <c r="W89" s="1"/>
      <c r="X89" s="1"/>
      <c r="Y89" s="1"/>
      <c r="Z89" s="1"/>
    </row>
    <row r="90" spans="2:26" s="49" customFormat="1" ht="14.15" customHeight="1">
      <c r="B90" s="1"/>
      <c r="C90" s="1"/>
      <c r="D90" s="1"/>
      <c r="E90" s="1"/>
      <c r="F90" s="1"/>
      <c r="G90" s="1"/>
      <c r="H90" s="1"/>
      <c r="I90" s="1"/>
      <c r="J90" s="1"/>
      <c r="K90" s="1"/>
      <c r="L90" s="1"/>
      <c r="M90" s="1"/>
      <c r="N90" s="1"/>
      <c r="O90" s="1"/>
      <c r="P90" s="1"/>
      <c r="Q90" s="1"/>
      <c r="R90" s="1"/>
      <c r="S90" s="1"/>
      <c r="T90" s="1"/>
      <c r="U90" s="1"/>
      <c r="V90" s="1"/>
      <c r="W90" s="1"/>
      <c r="X90" s="1"/>
      <c r="Y90" s="1"/>
      <c r="Z90" s="1"/>
    </row>
  </sheetData>
  <mergeCells count="24">
    <mergeCell ref="B35:E35"/>
    <mergeCell ref="B36:E36"/>
    <mergeCell ref="B40:D40"/>
    <mergeCell ref="E40:F40"/>
    <mergeCell ref="B41:C41"/>
    <mergeCell ref="F31:G31"/>
    <mergeCell ref="H31:L31"/>
    <mergeCell ref="M31:Q31"/>
    <mergeCell ref="R31:V31"/>
    <mergeCell ref="W31:Y31"/>
    <mergeCell ref="W20:Y20"/>
    <mergeCell ref="B26:E26"/>
    <mergeCell ref="B27:E27"/>
    <mergeCell ref="B28:E28"/>
    <mergeCell ref="F30:G30"/>
    <mergeCell ref="H30:L30"/>
    <mergeCell ref="R30:V30"/>
    <mergeCell ref="W30:Y30"/>
    <mergeCell ref="M30:Q30"/>
    <mergeCell ref="B24:E25"/>
    <mergeCell ref="F20:G20"/>
    <mergeCell ref="H20:L20"/>
    <mergeCell ref="M20:Q20"/>
    <mergeCell ref="R20:V20"/>
  </mergeCells>
  <phoneticPr fontId="3"/>
  <conditionalFormatting sqref="F31:Y31">
    <cfRule type="cellIs" dxfId="3" priority="1" operator="equal">
      <formula>"不可"</formula>
    </cfRule>
  </conditionalFormatting>
  <printOptions horizontalCentered="1"/>
  <pageMargins left="0.98425196850393704" right="0.98425196850393704" top="0.98425196850393704" bottom="0.98425196850393704" header="0.51181102362204722" footer="0.51181102362204722"/>
  <pageSetup paperSize="8" scale="55"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E0AA66-CB0B-43DC-98BE-FFE6572B41D3}">
  <sheetPr codeName="Sheet18">
    <tabColor rgb="FFFF0000"/>
    <pageSetUpPr fitToPage="1"/>
  </sheetPr>
  <dimension ref="A1:AB116"/>
  <sheetViews>
    <sheetView showGridLines="0" view="pageBreakPreview" zoomScaleNormal="55" zoomScaleSheetLayoutView="100" workbookViewId="0"/>
  </sheetViews>
  <sheetFormatPr defaultColWidth="9" defaultRowHeight="14.15" customHeight="1"/>
  <cols>
    <col min="1" max="1" width="4.08984375" style="49" customWidth="1"/>
    <col min="2" max="2" width="7.453125" style="1" customWidth="1"/>
    <col min="3" max="3" width="12.6328125" style="1" customWidth="1"/>
    <col min="4" max="5" width="24.7265625" style="1" customWidth="1"/>
    <col min="6" max="6" width="13.90625" style="1" bestFit="1" customWidth="1"/>
    <col min="7" max="27" width="12.6328125" style="1" customWidth="1"/>
    <col min="28" max="28" width="9" style="49" customWidth="1"/>
    <col min="29" max="32" width="9" style="1" customWidth="1"/>
    <col min="33" max="16384" width="9" style="1"/>
  </cols>
  <sheetData>
    <row r="1" spans="1:27" s="49" customFormat="1" ht="20">
      <c r="A1" s="51" t="s">
        <v>263</v>
      </c>
    </row>
    <row r="2" spans="1:27" s="49" customFormat="1" ht="15.5">
      <c r="A2" s="51"/>
    </row>
    <row r="3" spans="1:27" s="49" customFormat="1" ht="15.5">
      <c r="A3" s="51"/>
      <c r="B3" s="146" t="s">
        <v>264</v>
      </c>
    </row>
    <row r="4" spans="1:27" ht="14">
      <c r="A4" s="60"/>
      <c r="B4" s="62"/>
      <c r="C4" s="62"/>
      <c r="D4" s="62"/>
      <c r="E4" s="62"/>
      <c r="F4" s="84"/>
      <c r="G4" s="67"/>
      <c r="H4" s="67"/>
      <c r="I4" s="67"/>
      <c r="J4" s="67"/>
      <c r="K4" s="67"/>
      <c r="L4" s="67"/>
      <c r="M4" s="67"/>
      <c r="N4" s="67"/>
      <c r="O4" s="67"/>
      <c r="P4" s="67"/>
      <c r="Q4" s="67"/>
      <c r="R4" s="67"/>
      <c r="S4" s="67"/>
      <c r="T4" s="67"/>
      <c r="U4" s="67"/>
      <c r="V4" s="67"/>
      <c r="W4" s="67"/>
      <c r="X4" s="67"/>
      <c r="Y4" s="67"/>
      <c r="Z4" s="67"/>
      <c r="AA4" s="52" t="s">
        <v>28</v>
      </c>
    </row>
    <row r="5" spans="1:27" ht="14">
      <c r="B5" s="49"/>
      <c r="C5" s="49"/>
      <c r="D5" s="49"/>
      <c r="E5" s="49"/>
      <c r="F5" s="49"/>
      <c r="G5" s="41">
        <v>5</v>
      </c>
      <c r="H5" s="41">
        <v>6</v>
      </c>
      <c r="I5" s="41">
        <v>7</v>
      </c>
      <c r="J5" s="41">
        <v>8</v>
      </c>
      <c r="K5" s="41">
        <v>9</v>
      </c>
      <c r="L5" s="41">
        <v>10</v>
      </c>
      <c r="M5" s="41">
        <v>11</v>
      </c>
      <c r="N5" s="41">
        <v>12</v>
      </c>
      <c r="O5" s="41">
        <v>13</v>
      </c>
      <c r="P5" s="41">
        <v>14</v>
      </c>
      <c r="Q5" s="41">
        <v>15</v>
      </c>
      <c r="R5" s="41">
        <v>16</v>
      </c>
      <c r="S5" s="41">
        <v>17</v>
      </c>
      <c r="T5" s="41">
        <v>18</v>
      </c>
      <c r="U5" s="41">
        <v>19</v>
      </c>
      <c r="V5" s="41">
        <v>20</v>
      </c>
      <c r="W5" s="41">
        <v>21</v>
      </c>
      <c r="X5" s="41">
        <v>22</v>
      </c>
      <c r="Y5" s="41">
        <v>23</v>
      </c>
      <c r="Z5" s="41">
        <v>24</v>
      </c>
      <c r="AA5" s="4"/>
    </row>
    <row r="6" spans="1:27" ht="14">
      <c r="B6" s="452" t="s">
        <v>245</v>
      </c>
      <c r="C6" s="453"/>
      <c r="D6" s="453"/>
      <c r="E6" s="453"/>
      <c r="F6" s="454" t="s">
        <v>277</v>
      </c>
      <c r="G6" s="2">
        <v>1</v>
      </c>
      <c r="H6" s="2">
        <f t="shared" ref="H6:Z6" si="0">G6+1</f>
        <v>2</v>
      </c>
      <c r="I6" s="2">
        <f t="shared" si="0"/>
        <v>3</v>
      </c>
      <c r="J6" s="2">
        <f t="shared" si="0"/>
        <v>4</v>
      </c>
      <c r="K6" s="2">
        <f t="shared" si="0"/>
        <v>5</v>
      </c>
      <c r="L6" s="2">
        <f t="shared" si="0"/>
        <v>6</v>
      </c>
      <c r="M6" s="2">
        <f t="shared" si="0"/>
        <v>7</v>
      </c>
      <c r="N6" s="2">
        <f t="shared" si="0"/>
        <v>8</v>
      </c>
      <c r="O6" s="2">
        <f t="shared" si="0"/>
        <v>9</v>
      </c>
      <c r="P6" s="2">
        <f t="shared" si="0"/>
        <v>10</v>
      </c>
      <c r="Q6" s="2">
        <f t="shared" si="0"/>
        <v>11</v>
      </c>
      <c r="R6" s="2">
        <f t="shared" si="0"/>
        <v>12</v>
      </c>
      <c r="S6" s="2">
        <f t="shared" si="0"/>
        <v>13</v>
      </c>
      <c r="T6" s="2">
        <f t="shared" si="0"/>
        <v>14</v>
      </c>
      <c r="U6" s="2">
        <f t="shared" si="0"/>
        <v>15</v>
      </c>
      <c r="V6" s="2">
        <f t="shared" si="0"/>
        <v>16</v>
      </c>
      <c r="W6" s="2">
        <f t="shared" si="0"/>
        <v>17</v>
      </c>
      <c r="X6" s="2">
        <f t="shared" si="0"/>
        <v>18</v>
      </c>
      <c r="Y6" s="2">
        <f t="shared" si="0"/>
        <v>19</v>
      </c>
      <c r="Z6" s="2">
        <f t="shared" si="0"/>
        <v>20</v>
      </c>
      <c r="AA6" s="151" t="s">
        <v>9</v>
      </c>
    </row>
    <row r="7" spans="1:27" ht="14.5" thickBot="1">
      <c r="B7" s="105"/>
      <c r="C7" s="106"/>
      <c r="D7" s="148" t="s">
        <v>218</v>
      </c>
      <c r="E7" s="148" t="s">
        <v>219</v>
      </c>
      <c r="F7" s="455"/>
      <c r="G7" s="3">
        <v>45382</v>
      </c>
      <c r="H7" s="3">
        <f t="shared" ref="H7:Z7" si="1">DATE(YEAR(G7)+1,MONTH(G7),DAY(G7))</f>
        <v>45747</v>
      </c>
      <c r="I7" s="3">
        <f t="shared" si="1"/>
        <v>46112</v>
      </c>
      <c r="J7" s="3">
        <f t="shared" si="1"/>
        <v>46477</v>
      </c>
      <c r="K7" s="3">
        <f t="shared" si="1"/>
        <v>46843</v>
      </c>
      <c r="L7" s="3">
        <f t="shared" si="1"/>
        <v>47208</v>
      </c>
      <c r="M7" s="3">
        <f t="shared" si="1"/>
        <v>47573</v>
      </c>
      <c r="N7" s="3">
        <f t="shared" si="1"/>
        <v>47938</v>
      </c>
      <c r="O7" s="3">
        <f t="shared" si="1"/>
        <v>48304</v>
      </c>
      <c r="P7" s="3">
        <f t="shared" si="1"/>
        <v>48669</v>
      </c>
      <c r="Q7" s="3">
        <f t="shared" si="1"/>
        <v>49034</v>
      </c>
      <c r="R7" s="3">
        <f t="shared" si="1"/>
        <v>49399</v>
      </c>
      <c r="S7" s="3">
        <f t="shared" si="1"/>
        <v>49765</v>
      </c>
      <c r="T7" s="3">
        <f t="shared" si="1"/>
        <v>50130</v>
      </c>
      <c r="U7" s="3">
        <f t="shared" si="1"/>
        <v>50495</v>
      </c>
      <c r="V7" s="3">
        <f t="shared" si="1"/>
        <v>50860</v>
      </c>
      <c r="W7" s="3">
        <f t="shared" si="1"/>
        <v>51226</v>
      </c>
      <c r="X7" s="3">
        <f t="shared" si="1"/>
        <v>51591</v>
      </c>
      <c r="Y7" s="3">
        <f t="shared" si="1"/>
        <v>51956</v>
      </c>
      <c r="Z7" s="3">
        <f t="shared" si="1"/>
        <v>52321</v>
      </c>
      <c r="AA7" s="5"/>
    </row>
    <row r="8" spans="1:27" ht="15" customHeight="1" thickBot="1">
      <c r="B8" s="456" t="s">
        <v>244</v>
      </c>
      <c r="C8" s="457"/>
      <c r="D8" s="458" t="s">
        <v>273</v>
      </c>
      <c r="E8" s="459"/>
      <c r="F8" s="361" t="s">
        <v>282</v>
      </c>
      <c r="G8" s="360"/>
      <c r="H8" s="177">
        <v>5</v>
      </c>
      <c r="I8" s="177">
        <v>23</v>
      </c>
      <c r="J8" s="358"/>
      <c r="K8" s="359"/>
      <c r="L8" s="360"/>
      <c r="M8" s="177">
        <v>4</v>
      </c>
      <c r="N8" s="177">
        <v>18</v>
      </c>
      <c r="O8" s="358"/>
      <c r="P8" s="359"/>
      <c r="Q8" s="360"/>
      <c r="R8" s="177">
        <v>3</v>
      </c>
      <c r="S8" s="177">
        <v>8</v>
      </c>
      <c r="T8" s="358"/>
      <c r="U8" s="359"/>
      <c r="V8" s="360"/>
      <c r="W8" s="177">
        <v>4</v>
      </c>
      <c r="X8" s="177">
        <v>10</v>
      </c>
      <c r="Y8" s="358"/>
      <c r="Z8" s="360"/>
      <c r="AA8" s="166">
        <f>SUM(G8:Z8)</f>
        <v>75</v>
      </c>
    </row>
    <row r="9" spans="1:27" ht="15" customHeight="1" thickBot="1">
      <c r="B9" s="460" t="s">
        <v>162</v>
      </c>
      <c r="C9" s="463" t="s">
        <v>192</v>
      </c>
      <c r="D9" s="362" t="s">
        <v>166</v>
      </c>
      <c r="E9" s="369" t="s">
        <v>166</v>
      </c>
      <c r="F9" s="109" t="str">
        <f>IF(E9="","",IF(D9=E9,"無","有"))</f>
        <v>無</v>
      </c>
      <c r="G9" s="178"/>
      <c r="H9" s="179"/>
      <c r="I9" s="180"/>
      <c r="J9" s="181"/>
      <c r="K9" s="181"/>
      <c r="L9" s="182"/>
      <c r="M9" s="182"/>
      <c r="N9" s="183"/>
      <c r="O9" s="181"/>
      <c r="P9" s="181"/>
      <c r="Q9" s="182"/>
      <c r="R9" s="177">
        <v>65</v>
      </c>
      <c r="S9" s="184"/>
      <c r="T9" s="181"/>
      <c r="U9" s="181"/>
      <c r="V9" s="182"/>
      <c r="W9" s="186"/>
      <c r="X9" s="187"/>
      <c r="Y9" s="181"/>
      <c r="Z9" s="179"/>
      <c r="AA9" s="166">
        <f t="shared" ref="AA9:AA72" si="2">SUM(G9:Z9)</f>
        <v>65</v>
      </c>
    </row>
    <row r="10" spans="1:27" ht="15" customHeight="1" thickBot="1">
      <c r="B10" s="461"/>
      <c r="C10" s="464"/>
      <c r="D10" s="363" t="s">
        <v>167</v>
      </c>
      <c r="E10" s="370" t="s">
        <v>167</v>
      </c>
      <c r="F10" s="110" t="str">
        <f t="shared" ref="F10:F73" si="3">IF(E10="","",IF(D10=E10,"無","有"))</f>
        <v>無</v>
      </c>
      <c r="G10" s="188"/>
      <c r="H10" s="189"/>
      <c r="I10" s="184"/>
      <c r="J10" s="185"/>
      <c r="K10" s="185"/>
      <c r="L10" s="186"/>
      <c r="M10" s="186"/>
      <c r="N10" s="187"/>
      <c r="O10" s="185"/>
      <c r="P10" s="185"/>
      <c r="Q10" s="186"/>
      <c r="R10" s="177">
        <v>20</v>
      </c>
      <c r="S10" s="184"/>
      <c r="T10" s="185"/>
      <c r="U10" s="185"/>
      <c r="V10" s="186"/>
      <c r="W10" s="186"/>
      <c r="X10" s="187"/>
      <c r="Y10" s="190"/>
      <c r="Z10" s="189"/>
      <c r="AA10" s="171">
        <f t="shared" si="2"/>
        <v>20</v>
      </c>
    </row>
    <row r="11" spans="1:27" ht="14.5" thickBot="1">
      <c r="B11" s="461"/>
      <c r="C11" s="464"/>
      <c r="D11" s="363" t="s">
        <v>168</v>
      </c>
      <c r="E11" s="370" t="s">
        <v>168</v>
      </c>
      <c r="F11" s="110" t="str">
        <f t="shared" si="3"/>
        <v>無</v>
      </c>
      <c r="G11" s="188"/>
      <c r="H11" s="189"/>
      <c r="I11" s="184"/>
      <c r="J11" s="185"/>
      <c r="K11" s="185"/>
      <c r="L11" s="191"/>
      <c r="M11" s="186"/>
      <c r="N11" s="187"/>
      <c r="O11" s="185"/>
      <c r="P11" s="185"/>
      <c r="Q11" s="186"/>
      <c r="R11" s="182"/>
      <c r="S11" s="187"/>
      <c r="T11" s="185"/>
      <c r="U11" s="185"/>
      <c r="V11" s="186"/>
      <c r="W11" s="186"/>
      <c r="X11" s="188"/>
      <c r="Y11" s="177"/>
      <c r="Z11" s="192">
        <v>60</v>
      </c>
      <c r="AA11" s="171">
        <f t="shared" si="2"/>
        <v>60</v>
      </c>
    </row>
    <row r="12" spans="1:27" ht="14.5" thickBot="1">
      <c r="B12" s="461"/>
      <c r="C12" s="464"/>
      <c r="D12" s="363" t="s">
        <v>169</v>
      </c>
      <c r="E12" s="370" t="s">
        <v>169</v>
      </c>
      <c r="F12" s="110" t="str">
        <f t="shared" si="3"/>
        <v>無</v>
      </c>
      <c r="G12" s="188"/>
      <c r="H12" s="193"/>
      <c r="I12" s="184"/>
      <c r="J12" s="185"/>
      <c r="K12" s="186"/>
      <c r="L12" s="177">
        <v>23</v>
      </c>
      <c r="M12" s="194"/>
      <c r="N12" s="187"/>
      <c r="O12" s="185"/>
      <c r="P12" s="185"/>
      <c r="Q12" s="186"/>
      <c r="R12" s="186"/>
      <c r="S12" s="187"/>
      <c r="T12" s="185"/>
      <c r="U12" s="185"/>
      <c r="V12" s="186"/>
      <c r="W12" s="186"/>
      <c r="X12" s="187"/>
      <c r="Y12" s="181"/>
      <c r="Z12" s="189"/>
      <c r="AA12" s="171">
        <f t="shared" si="2"/>
        <v>23</v>
      </c>
    </row>
    <row r="13" spans="1:27" ht="14.5" thickBot="1">
      <c r="B13" s="461"/>
      <c r="C13" s="464"/>
      <c r="D13" s="363" t="s">
        <v>170</v>
      </c>
      <c r="E13" s="370" t="s">
        <v>170</v>
      </c>
      <c r="F13" s="110" t="str">
        <f t="shared" si="3"/>
        <v>無</v>
      </c>
      <c r="G13" s="188"/>
      <c r="H13" s="177">
        <v>4</v>
      </c>
      <c r="I13" s="184"/>
      <c r="J13" s="185"/>
      <c r="K13" s="186"/>
      <c r="L13" s="177">
        <v>100</v>
      </c>
      <c r="M13" s="194"/>
      <c r="N13" s="187"/>
      <c r="O13" s="185"/>
      <c r="P13" s="185"/>
      <c r="Q13" s="186"/>
      <c r="R13" s="191"/>
      <c r="S13" s="187"/>
      <c r="T13" s="185"/>
      <c r="U13" s="185"/>
      <c r="V13" s="186"/>
      <c r="W13" s="186"/>
      <c r="X13" s="187"/>
      <c r="Y13" s="185"/>
      <c r="Z13" s="189"/>
      <c r="AA13" s="171">
        <f t="shared" si="2"/>
        <v>104</v>
      </c>
    </row>
    <row r="14" spans="1:27" ht="14.5" thickBot="1">
      <c r="B14" s="461"/>
      <c r="C14" s="464"/>
      <c r="D14" s="363" t="s">
        <v>171</v>
      </c>
      <c r="E14" s="370" t="s">
        <v>171</v>
      </c>
      <c r="F14" s="110" t="str">
        <f t="shared" si="3"/>
        <v>無</v>
      </c>
      <c r="G14" s="188"/>
      <c r="H14" s="177">
        <v>0.3</v>
      </c>
      <c r="I14" s="184"/>
      <c r="J14" s="185"/>
      <c r="K14" s="190"/>
      <c r="L14" s="182"/>
      <c r="M14" s="186"/>
      <c r="N14" s="187"/>
      <c r="O14" s="185"/>
      <c r="P14" s="185"/>
      <c r="Q14" s="186"/>
      <c r="R14" s="177">
        <v>6</v>
      </c>
      <c r="S14" s="184"/>
      <c r="T14" s="185"/>
      <c r="U14" s="185"/>
      <c r="V14" s="186"/>
      <c r="W14" s="186"/>
      <c r="X14" s="187"/>
      <c r="Y14" s="185"/>
      <c r="Z14" s="189"/>
      <c r="AA14" s="171">
        <f t="shared" si="2"/>
        <v>6.3</v>
      </c>
    </row>
    <row r="15" spans="1:27" ht="14.5" thickBot="1">
      <c r="B15" s="461"/>
      <c r="C15" s="464"/>
      <c r="D15" s="364" t="s">
        <v>172</v>
      </c>
      <c r="E15" s="370" t="s">
        <v>172</v>
      </c>
      <c r="F15" s="110" t="str">
        <f t="shared" si="3"/>
        <v>無</v>
      </c>
      <c r="G15" s="188"/>
      <c r="H15" s="179"/>
      <c r="I15" s="184"/>
      <c r="J15" s="186"/>
      <c r="K15" s="177">
        <v>12</v>
      </c>
      <c r="L15" s="194"/>
      <c r="M15" s="186"/>
      <c r="N15" s="187"/>
      <c r="O15" s="185"/>
      <c r="P15" s="185"/>
      <c r="Q15" s="186"/>
      <c r="R15" s="182"/>
      <c r="S15" s="187"/>
      <c r="T15" s="185"/>
      <c r="U15" s="185"/>
      <c r="V15" s="186"/>
      <c r="W15" s="186"/>
      <c r="X15" s="187"/>
      <c r="Y15" s="185"/>
      <c r="Z15" s="189"/>
      <c r="AA15" s="171">
        <f t="shared" si="2"/>
        <v>12</v>
      </c>
    </row>
    <row r="16" spans="1:27" ht="14.5" thickBot="1">
      <c r="B16" s="461"/>
      <c r="C16" s="464"/>
      <c r="D16" s="364" t="s">
        <v>173</v>
      </c>
      <c r="E16" s="370" t="s">
        <v>173</v>
      </c>
      <c r="F16" s="110" t="str">
        <f t="shared" si="3"/>
        <v>無</v>
      </c>
      <c r="G16" s="188"/>
      <c r="H16" s="189"/>
      <c r="I16" s="184"/>
      <c r="J16" s="186"/>
      <c r="K16" s="177"/>
      <c r="L16" s="194">
        <v>69</v>
      </c>
      <c r="M16" s="186"/>
      <c r="N16" s="187"/>
      <c r="O16" s="185"/>
      <c r="P16" s="185"/>
      <c r="Q16" s="186"/>
      <c r="R16" s="186"/>
      <c r="S16" s="187"/>
      <c r="T16" s="185"/>
      <c r="U16" s="185"/>
      <c r="V16" s="186"/>
      <c r="W16" s="186"/>
      <c r="X16" s="187"/>
      <c r="Y16" s="185"/>
      <c r="Z16" s="189"/>
      <c r="AA16" s="171">
        <f t="shared" si="2"/>
        <v>69</v>
      </c>
    </row>
    <row r="17" spans="2:27" ht="14.5" thickBot="1">
      <c r="B17" s="461"/>
      <c r="C17" s="464"/>
      <c r="D17" s="364" t="s">
        <v>174</v>
      </c>
      <c r="E17" s="370" t="s">
        <v>174</v>
      </c>
      <c r="F17" s="110" t="str">
        <f t="shared" si="3"/>
        <v>無</v>
      </c>
      <c r="G17" s="188"/>
      <c r="H17" s="189"/>
      <c r="I17" s="184"/>
      <c r="J17" s="186"/>
      <c r="K17" s="177">
        <v>3</v>
      </c>
      <c r="L17" s="194"/>
      <c r="M17" s="186"/>
      <c r="N17" s="187"/>
      <c r="O17" s="185"/>
      <c r="P17" s="185"/>
      <c r="Q17" s="186"/>
      <c r="R17" s="186"/>
      <c r="S17" s="187"/>
      <c r="T17" s="185"/>
      <c r="U17" s="185"/>
      <c r="V17" s="186"/>
      <c r="W17" s="186"/>
      <c r="X17" s="187"/>
      <c r="Y17" s="185"/>
      <c r="Z17" s="189"/>
      <c r="AA17" s="171">
        <f t="shared" si="2"/>
        <v>3</v>
      </c>
    </row>
    <row r="18" spans="2:27" ht="14.5" thickBot="1">
      <c r="B18" s="461"/>
      <c r="C18" s="464"/>
      <c r="D18" s="364" t="s">
        <v>175</v>
      </c>
      <c r="E18" s="370" t="s">
        <v>175</v>
      </c>
      <c r="F18" s="110" t="str">
        <f t="shared" si="3"/>
        <v>無</v>
      </c>
      <c r="G18" s="188"/>
      <c r="H18" s="189"/>
      <c r="I18" s="184"/>
      <c r="J18" s="186"/>
      <c r="K18" s="177">
        <v>8</v>
      </c>
      <c r="L18" s="194"/>
      <c r="M18" s="186"/>
      <c r="N18" s="187"/>
      <c r="O18" s="185"/>
      <c r="P18" s="185"/>
      <c r="Q18" s="186"/>
      <c r="R18" s="186"/>
      <c r="S18" s="187"/>
      <c r="T18" s="185"/>
      <c r="U18" s="185"/>
      <c r="V18" s="186"/>
      <c r="W18" s="186"/>
      <c r="X18" s="187"/>
      <c r="Y18" s="185"/>
      <c r="Z18" s="189"/>
      <c r="AA18" s="171">
        <f t="shared" si="2"/>
        <v>8</v>
      </c>
    </row>
    <row r="19" spans="2:27" ht="14.5" thickBot="1">
      <c r="B19" s="461"/>
      <c r="C19" s="464"/>
      <c r="D19" s="364" t="s">
        <v>176</v>
      </c>
      <c r="E19" s="370" t="s">
        <v>176</v>
      </c>
      <c r="F19" s="111" t="str">
        <f t="shared" si="3"/>
        <v>無</v>
      </c>
      <c r="G19" s="188"/>
      <c r="H19" s="189"/>
      <c r="I19" s="195"/>
      <c r="J19" s="191"/>
      <c r="K19" s="177">
        <v>4</v>
      </c>
      <c r="L19" s="196"/>
      <c r="M19" s="191"/>
      <c r="N19" s="187"/>
      <c r="O19" s="190"/>
      <c r="P19" s="190"/>
      <c r="Q19" s="191"/>
      <c r="R19" s="191"/>
      <c r="S19" s="197"/>
      <c r="T19" s="190"/>
      <c r="U19" s="190"/>
      <c r="V19" s="191"/>
      <c r="W19" s="191"/>
      <c r="X19" s="197"/>
      <c r="Y19" s="190"/>
      <c r="Z19" s="193"/>
      <c r="AA19" s="171">
        <f t="shared" si="2"/>
        <v>4</v>
      </c>
    </row>
    <row r="20" spans="2:27" ht="14.5" thickBot="1">
      <c r="B20" s="461"/>
      <c r="C20" s="95" t="s">
        <v>177</v>
      </c>
      <c r="D20" s="364" t="s">
        <v>177</v>
      </c>
      <c r="E20" s="370" t="s">
        <v>177</v>
      </c>
      <c r="F20" s="111" t="str">
        <f t="shared" si="3"/>
        <v>無</v>
      </c>
      <c r="G20" s="188"/>
      <c r="H20" s="177">
        <v>2</v>
      </c>
      <c r="I20" s="198"/>
      <c r="J20" s="184"/>
      <c r="K20" s="185"/>
      <c r="L20" s="186"/>
      <c r="M20" s="186"/>
      <c r="N20" s="187"/>
      <c r="O20" s="185"/>
      <c r="P20" s="185"/>
      <c r="Q20" s="186"/>
      <c r="R20" s="186"/>
      <c r="S20" s="187"/>
      <c r="T20" s="184"/>
      <c r="U20" s="185"/>
      <c r="V20" s="186"/>
      <c r="W20" s="186"/>
      <c r="X20" s="187"/>
      <c r="Y20" s="184"/>
      <c r="Z20" s="189"/>
      <c r="AA20" s="171">
        <f t="shared" si="2"/>
        <v>2</v>
      </c>
    </row>
    <row r="21" spans="2:27" ht="14.5" thickBot="1">
      <c r="B21" s="461"/>
      <c r="C21" s="465" t="s">
        <v>193</v>
      </c>
      <c r="D21" s="364" t="s">
        <v>166</v>
      </c>
      <c r="E21" s="370" t="s">
        <v>166</v>
      </c>
      <c r="F21" s="109" t="str">
        <f t="shared" si="3"/>
        <v>無</v>
      </c>
      <c r="G21" s="188"/>
      <c r="H21" s="189"/>
      <c r="I21" s="180"/>
      <c r="J21" s="181"/>
      <c r="K21" s="185"/>
      <c r="L21" s="182"/>
      <c r="M21" s="199"/>
      <c r="N21" s="177">
        <v>15</v>
      </c>
      <c r="O21" s="180"/>
      <c r="P21" s="181"/>
      <c r="Q21" s="182"/>
      <c r="R21" s="182"/>
      <c r="S21" s="183"/>
      <c r="T21" s="181"/>
      <c r="U21" s="181"/>
      <c r="V21" s="182"/>
      <c r="W21" s="182"/>
      <c r="X21" s="183"/>
      <c r="Y21" s="181"/>
      <c r="Z21" s="179"/>
      <c r="AA21" s="171">
        <f t="shared" si="2"/>
        <v>15</v>
      </c>
    </row>
    <row r="22" spans="2:27" ht="14.5" thickBot="1">
      <c r="B22" s="461"/>
      <c r="C22" s="465"/>
      <c r="D22" s="364" t="s">
        <v>167</v>
      </c>
      <c r="E22" s="370" t="s">
        <v>167</v>
      </c>
      <c r="F22" s="110" t="str">
        <f t="shared" si="3"/>
        <v>無</v>
      </c>
      <c r="G22" s="188"/>
      <c r="H22" s="189"/>
      <c r="I22" s="184"/>
      <c r="J22" s="185"/>
      <c r="K22" s="185"/>
      <c r="L22" s="186"/>
      <c r="M22" s="200"/>
      <c r="N22" s="177">
        <v>14</v>
      </c>
      <c r="O22" s="184"/>
      <c r="P22" s="185"/>
      <c r="Q22" s="186"/>
      <c r="R22" s="186"/>
      <c r="S22" s="187"/>
      <c r="T22" s="185"/>
      <c r="U22" s="185"/>
      <c r="V22" s="186"/>
      <c r="W22" s="186"/>
      <c r="X22" s="187"/>
      <c r="Y22" s="185"/>
      <c r="Z22" s="189"/>
      <c r="AA22" s="171">
        <f t="shared" si="2"/>
        <v>14</v>
      </c>
    </row>
    <row r="23" spans="2:27" ht="14.5" thickBot="1">
      <c r="B23" s="461"/>
      <c r="C23" s="465"/>
      <c r="D23" s="364" t="s">
        <v>169</v>
      </c>
      <c r="E23" s="370" t="s">
        <v>169</v>
      </c>
      <c r="F23" s="110" t="str">
        <f t="shared" si="3"/>
        <v>無</v>
      </c>
      <c r="G23" s="188"/>
      <c r="H23" s="189"/>
      <c r="I23" s="184"/>
      <c r="J23" s="185"/>
      <c r="K23" s="185"/>
      <c r="L23" s="186"/>
      <c r="M23" s="200"/>
      <c r="N23" s="177">
        <v>12</v>
      </c>
      <c r="O23" s="184"/>
      <c r="P23" s="185"/>
      <c r="Q23" s="186"/>
      <c r="R23" s="186"/>
      <c r="S23" s="187"/>
      <c r="T23" s="185"/>
      <c r="U23" s="185"/>
      <c r="V23" s="186"/>
      <c r="W23" s="186"/>
      <c r="X23" s="187"/>
      <c r="Y23" s="185"/>
      <c r="Z23" s="189"/>
      <c r="AA23" s="171">
        <f t="shared" si="2"/>
        <v>12</v>
      </c>
    </row>
    <row r="24" spans="2:27" ht="14.5" thickBot="1">
      <c r="B24" s="461"/>
      <c r="C24" s="465"/>
      <c r="D24" s="364" t="s">
        <v>170</v>
      </c>
      <c r="E24" s="370" t="s">
        <v>170</v>
      </c>
      <c r="F24" s="110" t="str">
        <f t="shared" si="3"/>
        <v>無</v>
      </c>
      <c r="G24" s="188"/>
      <c r="H24" s="193"/>
      <c r="I24" s="184"/>
      <c r="J24" s="185"/>
      <c r="K24" s="185"/>
      <c r="L24" s="186"/>
      <c r="M24" s="200"/>
      <c r="N24" s="177"/>
      <c r="O24" s="184"/>
      <c r="P24" s="185">
        <v>68</v>
      </c>
      <c r="Q24" s="186"/>
      <c r="R24" s="186"/>
      <c r="S24" s="187"/>
      <c r="T24" s="185"/>
      <c r="U24" s="185"/>
      <c r="V24" s="186"/>
      <c r="W24" s="186"/>
      <c r="X24" s="187"/>
      <c r="Y24" s="185"/>
      <c r="Z24" s="189"/>
      <c r="AA24" s="171">
        <f t="shared" si="2"/>
        <v>68</v>
      </c>
    </row>
    <row r="25" spans="2:27" ht="14.5" thickBot="1">
      <c r="B25" s="461"/>
      <c r="C25" s="465"/>
      <c r="D25" s="364" t="s">
        <v>171</v>
      </c>
      <c r="E25" s="370" t="s">
        <v>171</v>
      </c>
      <c r="F25" s="110" t="str">
        <f t="shared" si="3"/>
        <v>無</v>
      </c>
      <c r="G25" s="188"/>
      <c r="H25" s="177">
        <v>0.3</v>
      </c>
      <c r="I25" s="184"/>
      <c r="J25" s="185"/>
      <c r="K25" s="185"/>
      <c r="L25" s="186"/>
      <c r="M25" s="200"/>
      <c r="N25" s="177">
        <v>7</v>
      </c>
      <c r="O25" s="184"/>
      <c r="P25" s="185"/>
      <c r="Q25" s="186"/>
      <c r="R25" s="186"/>
      <c r="S25" s="187"/>
      <c r="T25" s="185"/>
      <c r="U25" s="185"/>
      <c r="V25" s="186"/>
      <c r="W25" s="186"/>
      <c r="X25" s="187"/>
      <c r="Y25" s="185"/>
      <c r="Z25" s="189"/>
      <c r="AA25" s="171">
        <f t="shared" si="2"/>
        <v>7.3</v>
      </c>
    </row>
    <row r="26" spans="2:27" ht="14.5" thickBot="1">
      <c r="B26" s="461"/>
      <c r="C26" s="465"/>
      <c r="D26" s="364" t="s">
        <v>172</v>
      </c>
      <c r="E26" s="370" t="s">
        <v>172</v>
      </c>
      <c r="F26" s="110" t="str">
        <f t="shared" si="3"/>
        <v>無</v>
      </c>
      <c r="G26" s="201"/>
      <c r="H26" s="179"/>
      <c r="I26" s="184"/>
      <c r="J26" s="185"/>
      <c r="K26" s="190"/>
      <c r="L26" s="186"/>
      <c r="M26" s="200"/>
      <c r="N26" s="177">
        <v>2</v>
      </c>
      <c r="O26" s="184"/>
      <c r="P26" s="185"/>
      <c r="Q26" s="186"/>
      <c r="R26" s="186"/>
      <c r="S26" s="187"/>
      <c r="T26" s="185"/>
      <c r="U26" s="185"/>
      <c r="V26" s="186"/>
      <c r="W26" s="186"/>
      <c r="X26" s="187"/>
      <c r="Y26" s="185"/>
      <c r="Z26" s="189"/>
      <c r="AA26" s="171">
        <f t="shared" si="2"/>
        <v>2</v>
      </c>
    </row>
    <row r="27" spans="2:27" ht="14.5" thickBot="1">
      <c r="B27" s="461"/>
      <c r="C27" s="465"/>
      <c r="D27" s="364" t="s">
        <v>173</v>
      </c>
      <c r="E27" s="370" t="s">
        <v>173</v>
      </c>
      <c r="F27" s="110" t="str">
        <f t="shared" si="3"/>
        <v>無</v>
      </c>
      <c r="G27" s="177">
        <v>16</v>
      </c>
      <c r="H27" s="192"/>
      <c r="I27" s="184"/>
      <c r="J27" s="186"/>
      <c r="K27" s="177">
        <v>31</v>
      </c>
      <c r="L27" s="194"/>
      <c r="M27" s="200"/>
      <c r="N27" s="177"/>
      <c r="O27" s="184">
        <v>45</v>
      </c>
      <c r="P27" s="185"/>
      <c r="Q27" s="186"/>
      <c r="R27" s="186"/>
      <c r="S27" s="187"/>
      <c r="T27" s="185"/>
      <c r="U27" s="185"/>
      <c r="V27" s="186"/>
      <c r="W27" s="186"/>
      <c r="X27" s="187"/>
      <c r="Y27" s="185"/>
      <c r="Z27" s="189"/>
      <c r="AA27" s="171">
        <f t="shared" si="2"/>
        <v>92</v>
      </c>
    </row>
    <row r="28" spans="2:27" ht="14.5" thickBot="1">
      <c r="B28" s="461"/>
      <c r="C28" s="465"/>
      <c r="D28" s="364" t="s">
        <v>174</v>
      </c>
      <c r="E28" s="370" t="s">
        <v>174</v>
      </c>
      <c r="F28" s="110" t="str">
        <f t="shared" si="3"/>
        <v>無</v>
      </c>
      <c r="G28" s="202"/>
      <c r="H28" s="189"/>
      <c r="I28" s="184"/>
      <c r="J28" s="185"/>
      <c r="K28" s="181"/>
      <c r="L28" s="186"/>
      <c r="M28" s="200"/>
      <c r="N28" s="177">
        <v>18</v>
      </c>
      <c r="O28" s="184"/>
      <c r="P28" s="185"/>
      <c r="Q28" s="186"/>
      <c r="R28" s="186"/>
      <c r="S28" s="187"/>
      <c r="T28" s="185"/>
      <c r="U28" s="185"/>
      <c r="V28" s="186"/>
      <c r="W28" s="186"/>
      <c r="X28" s="187"/>
      <c r="Y28" s="185"/>
      <c r="Z28" s="189"/>
      <c r="AA28" s="171">
        <f t="shared" si="2"/>
        <v>18</v>
      </c>
    </row>
    <row r="29" spans="2:27" ht="14.5" thickBot="1">
      <c r="B29" s="461"/>
      <c r="C29" s="465"/>
      <c r="D29" s="364" t="s">
        <v>175</v>
      </c>
      <c r="E29" s="370" t="s">
        <v>175</v>
      </c>
      <c r="F29" s="110" t="str">
        <f t="shared" si="3"/>
        <v>無</v>
      </c>
      <c r="G29" s="177">
        <v>1</v>
      </c>
      <c r="H29" s="192"/>
      <c r="I29" s="184"/>
      <c r="J29" s="185"/>
      <c r="K29" s="185"/>
      <c r="L29" s="186"/>
      <c r="M29" s="200"/>
      <c r="N29" s="177">
        <v>5</v>
      </c>
      <c r="O29" s="184"/>
      <c r="P29" s="185"/>
      <c r="Q29" s="186"/>
      <c r="R29" s="186"/>
      <c r="S29" s="187"/>
      <c r="T29" s="185"/>
      <c r="U29" s="185"/>
      <c r="V29" s="186"/>
      <c r="W29" s="186"/>
      <c r="X29" s="187"/>
      <c r="Y29" s="185"/>
      <c r="Z29" s="189"/>
      <c r="AA29" s="171">
        <f t="shared" si="2"/>
        <v>6</v>
      </c>
    </row>
    <row r="30" spans="2:27" ht="14.5" thickBot="1">
      <c r="B30" s="461"/>
      <c r="C30" s="465"/>
      <c r="D30" s="364" t="s">
        <v>176</v>
      </c>
      <c r="E30" s="370" t="s">
        <v>176</v>
      </c>
      <c r="F30" s="110" t="str">
        <f t="shared" si="3"/>
        <v>無</v>
      </c>
      <c r="G30" s="202"/>
      <c r="H30" s="189"/>
      <c r="I30" s="184"/>
      <c r="J30" s="185"/>
      <c r="K30" s="185"/>
      <c r="L30" s="186"/>
      <c r="M30" s="200"/>
      <c r="N30" s="177">
        <v>2</v>
      </c>
      <c r="O30" s="184"/>
      <c r="P30" s="185"/>
      <c r="Q30" s="186"/>
      <c r="R30" s="186"/>
      <c r="S30" s="187"/>
      <c r="T30" s="185"/>
      <c r="U30" s="185"/>
      <c r="V30" s="186"/>
      <c r="W30" s="186"/>
      <c r="X30" s="187"/>
      <c r="Y30" s="185"/>
      <c r="Z30" s="189"/>
      <c r="AA30" s="171">
        <f t="shared" si="2"/>
        <v>2</v>
      </c>
    </row>
    <row r="31" spans="2:27" ht="14.5" thickBot="1">
      <c r="B31" s="461"/>
      <c r="C31" s="465"/>
      <c r="D31" s="364" t="s">
        <v>178</v>
      </c>
      <c r="E31" s="370" t="s">
        <v>178</v>
      </c>
      <c r="F31" s="110" t="str">
        <f t="shared" si="3"/>
        <v>無</v>
      </c>
      <c r="G31" s="177">
        <v>2</v>
      </c>
      <c r="H31" s="192"/>
      <c r="I31" s="184"/>
      <c r="J31" s="185"/>
      <c r="K31" s="185"/>
      <c r="L31" s="186"/>
      <c r="M31" s="186"/>
      <c r="N31" s="183"/>
      <c r="O31" s="185"/>
      <c r="P31" s="185"/>
      <c r="Q31" s="186"/>
      <c r="R31" s="186"/>
      <c r="S31" s="187"/>
      <c r="T31" s="185"/>
      <c r="U31" s="185"/>
      <c r="V31" s="186"/>
      <c r="W31" s="186"/>
      <c r="X31" s="187"/>
      <c r="Y31" s="185"/>
      <c r="Z31" s="189"/>
      <c r="AA31" s="171">
        <f t="shared" si="2"/>
        <v>2</v>
      </c>
    </row>
    <row r="32" spans="2:27" ht="14.5" thickBot="1">
      <c r="B32" s="461"/>
      <c r="C32" s="465"/>
      <c r="D32" s="364" t="s">
        <v>179</v>
      </c>
      <c r="E32" s="370" t="s">
        <v>179</v>
      </c>
      <c r="F32" s="110" t="str">
        <f t="shared" si="3"/>
        <v>無</v>
      </c>
      <c r="G32" s="177">
        <v>4</v>
      </c>
      <c r="H32" s="203"/>
      <c r="I32" s="184"/>
      <c r="J32" s="185"/>
      <c r="K32" s="185"/>
      <c r="L32" s="186"/>
      <c r="M32" s="186"/>
      <c r="N32" s="187"/>
      <c r="O32" s="185"/>
      <c r="P32" s="204"/>
      <c r="Q32" s="186"/>
      <c r="R32" s="186"/>
      <c r="S32" s="187"/>
      <c r="T32" s="185"/>
      <c r="U32" s="185"/>
      <c r="V32" s="186"/>
      <c r="W32" s="186"/>
      <c r="X32" s="187"/>
      <c r="Y32" s="185"/>
      <c r="Z32" s="189"/>
      <c r="AA32" s="171">
        <f t="shared" si="2"/>
        <v>4</v>
      </c>
    </row>
    <row r="33" spans="2:27" ht="14.5" thickBot="1">
      <c r="B33" s="461"/>
      <c r="C33" s="465" t="s">
        <v>145</v>
      </c>
      <c r="D33" s="364" t="s">
        <v>166</v>
      </c>
      <c r="E33" s="371" t="s">
        <v>166</v>
      </c>
      <c r="F33" s="109" t="str">
        <f t="shared" si="3"/>
        <v>無</v>
      </c>
      <c r="G33" s="188"/>
      <c r="H33" s="179"/>
      <c r="I33" s="180"/>
      <c r="J33" s="181"/>
      <c r="K33" s="181"/>
      <c r="L33" s="182"/>
      <c r="M33" s="205"/>
      <c r="N33" s="183"/>
      <c r="O33" s="182"/>
      <c r="P33" s="177">
        <v>6</v>
      </c>
      <c r="Q33" s="206"/>
      <c r="R33" s="182"/>
      <c r="S33" s="183"/>
      <c r="T33" s="181"/>
      <c r="U33" s="181"/>
      <c r="V33" s="182"/>
      <c r="W33" s="182"/>
      <c r="X33" s="183"/>
      <c r="Y33" s="181"/>
      <c r="Z33" s="179"/>
      <c r="AA33" s="171">
        <f t="shared" si="2"/>
        <v>6</v>
      </c>
    </row>
    <row r="34" spans="2:27" ht="14.5" thickBot="1">
      <c r="B34" s="461"/>
      <c r="C34" s="465"/>
      <c r="D34" s="363" t="s">
        <v>167</v>
      </c>
      <c r="E34" s="370" t="s">
        <v>167</v>
      </c>
      <c r="F34" s="110" t="str">
        <f t="shared" si="3"/>
        <v>無</v>
      </c>
      <c r="G34" s="188"/>
      <c r="H34" s="193"/>
      <c r="I34" s="184"/>
      <c r="J34" s="185"/>
      <c r="K34" s="185"/>
      <c r="L34" s="186"/>
      <c r="M34" s="177">
        <v>14</v>
      </c>
      <c r="N34" s="184"/>
      <c r="O34" s="185"/>
      <c r="P34" s="181"/>
      <c r="Q34" s="186"/>
      <c r="R34" s="186"/>
      <c r="S34" s="187"/>
      <c r="T34" s="185"/>
      <c r="U34" s="185"/>
      <c r="V34" s="186"/>
      <c r="W34" s="186"/>
      <c r="X34" s="187"/>
      <c r="Y34" s="190"/>
      <c r="Z34" s="189"/>
      <c r="AA34" s="171">
        <f t="shared" si="2"/>
        <v>14</v>
      </c>
    </row>
    <row r="35" spans="2:27" ht="14.5" thickBot="1">
      <c r="B35" s="461"/>
      <c r="C35" s="465"/>
      <c r="D35" s="363" t="s">
        <v>168</v>
      </c>
      <c r="E35" s="370" t="s">
        <v>168</v>
      </c>
      <c r="F35" s="110" t="str">
        <f t="shared" si="3"/>
        <v>無</v>
      </c>
      <c r="G35" s="188"/>
      <c r="H35" s="177">
        <v>23</v>
      </c>
      <c r="I35" s="184"/>
      <c r="J35" s="185"/>
      <c r="K35" s="185"/>
      <c r="L35" s="186"/>
      <c r="M35" s="182"/>
      <c r="N35" s="187"/>
      <c r="O35" s="185"/>
      <c r="P35" s="185"/>
      <c r="Q35" s="186"/>
      <c r="R35" s="186"/>
      <c r="S35" s="187"/>
      <c r="T35" s="185"/>
      <c r="U35" s="185"/>
      <c r="V35" s="186"/>
      <c r="W35" s="186"/>
      <c r="X35" s="201"/>
      <c r="Y35" s="177"/>
      <c r="Z35" s="192">
        <v>28</v>
      </c>
      <c r="AA35" s="171">
        <f t="shared" si="2"/>
        <v>51</v>
      </c>
    </row>
    <row r="36" spans="2:27" ht="14.5" thickBot="1">
      <c r="B36" s="461"/>
      <c r="C36" s="465"/>
      <c r="D36" s="363" t="s">
        <v>169</v>
      </c>
      <c r="E36" s="370" t="s">
        <v>169</v>
      </c>
      <c r="F36" s="110" t="str">
        <f t="shared" si="3"/>
        <v>無</v>
      </c>
      <c r="G36" s="188"/>
      <c r="H36" s="177">
        <v>2</v>
      </c>
      <c r="I36" s="184"/>
      <c r="J36" s="185"/>
      <c r="K36" s="185"/>
      <c r="L36" s="186"/>
      <c r="M36" s="177">
        <v>30</v>
      </c>
      <c r="N36" s="184"/>
      <c r="O36" s="185"/>
      <c r="P36" s="185"/>
      <c r="Q36" s="186"/>
      <c r="R36" s="186"/>
      <c r="S36" s="187"/>
      <c r="T36" s="185"/>
      <c r="U36" s="185"/>
      <c r="V36" s="186"/>
      <c r="W36" s="186"/>
      <c r="X36" s="187"/>
      <c r="Y36" s="180"/>
      <c r="Z36" s="189"/>
      <c r="AA36" s="171">
        <f t="shared" si="2"/>
        <v>32</v>
      </c>
    </row>
    <row r="37" spans="2:27" ht="14.5" thickBot="1">
      <c r="B37" s="461"/>
      <c r="C37" s="465"/>
      <c r="D37" s="364" t="s">
        <v>170</v>
      </c>
      <c r="E37" s="370" t="s">
        <v>170</v>
      </c>
      <c r="F37" s="110" t="str">
        <f t="shared" si="3"/>
        <v>無</v>
      </c>
      <c r="G37" s="188"/>
      <c r="H37" s="179"/>
      <c r="I37" s="184"/>
      <c r="J37" s="185"/>
      <c r="K37" s="185"/>
      <c r="L37" s="186"/>
      <c r="M37" s="177">
        <v>3</v>
      </c>
      <c r="N37" s="184"/>
      <c r="O37" s="185"/>
      <c r="P37" s="185"/>
      <c r="Q37" s="186"/>
      <c r="R37" s="186"/>
      <c r="S37" s="187"/>
      <c r="T37" s="185"/>
      <c r="U37" s="185"/>
      <c r="V37" s="186"/>
      <c r="W37" s="186"/>
      <c r="X37" s="183"/>
      <c r="Y37" s="185"/>
      <c r="Z37" s="189"/>
      <c r="AA37" s="171">
        <f t="shared" si="2"/>
        <v>3</v>
      </c>
    </row>
    <row r="38" spans="2:27" ht="14.5" thickBot="1">
      <c r="B38" s="461"/>
      <c r="C38" s="465"/>
      <c r="D38" s="364" t="s">
        <v>171</v>
      </c>
      <c r="E38" s="370" t="s">
        <v>171</v>
      </c>
      <c r="F38" s="110" t="str">
        <f t="shared" si="3"/>
        <v>無</v>
      </c>
      <c r="G38" s="201"/>
      <c r="H38" s="177">
        <v>3</v>
      </c>
      <c r="I38" s="184"/>
      <c r="J38" s="185"/>
      <c r="K38" s="185"/>
      <c r="L38" s="186"/>
      <c r="M38" s="186"/>
      <c r="N38" s="187"/>
      <c r="O38" s="185"/>
      <c r="P38" s="177">
        <v>78</v>
      </c>
      <c r="Q38" s="186"/>
      <c r="R38" s="186"/>
      <c r="S38" s="187"/>
      <c r="T38" s="185"/>
      <c r="U38" s="185"/>
      <c r="V38" s="186"/>
      <c r="W38" s="186"/>
      <c r="X38" s="187"/>
      <c r="Y38" s="185"/>
      <c r="Z38" s="189"/>
      <c r="AA38" s="171">
        <f t="shared" si="2"/>
        <v>81</v>
      </c>
    </row>
    <row r="39" spans="2:27" ht="14.5" thickBot="1">
      <c r="B39" s="461"/>
      <c r="C39" s="465"/>
      <c r="D39" s="364" t="s">
        <v>173</v>
      </c>
      <c r="E39" s="370" t="s">
        <v>173</v>
      </c>
      <c r="F39" s="110" t="str">
        <f t="shared" si="3"/>
        <v>無</v>
      </c>
      <c r="G39" s="177">
        <v>2</v>
      </c>
      <c r="H39" s="192"/>
      <c r="I39" s="184"/>
      <c r="J39" s="185"/>
      <c r="K39" s="185"/>
      <c r="L39" s="186"/>
      <c r="M39" s="177">
        <v>13</v>
      </c>
      <c r="N39" s="184"/>
      <c r="O39" s="185"/>
      <c r="P39" s="185"/>
      <c r="Q39" s="186"/>
      <c r="R39" s="186"/>
      <c r="S39" s="187"/>
      <c r="T39" s="185"/>
      <c r="U39" s="185"/>
      <c r="V39" s="186"/>
      <c r="W39" s="186"/>
      <c r="X39" s="187"/>
      <c r="Y39" s="185"/>
      <c r="Z39" s="189"/>
      <c r="AA39" s="171">
        <f t="shared" si="2"/>
        <v>15</v>
      </c>
    </row>
    <row r="40" spans="2:27" ht="14.5" thickBot="1">
      <c r="B40" s="461"/>
      <c r="C40" s="465"/>
      <c r="D40" s="364" t="s">
        <v>174</v>
      </c>
      <c r="E40" s="370" t="s">
        <v>174</v>
      </c>
      <c r="F40" s="110" t="str">
        <f t="shared" si="3"/>
        <v>無</v>
      </c>
      <c r="G40" s="178"/>
      <c r="H40" s="189"/>
      <c r="I40" s="184"/>
      <c r="J40" s="185"/>
      <c r="K40" s="185"/>
      <c r="L40" s="186"/>
      <c r="M40" s="177">
        <v>23</v>
      </c>
      <c r="N40" s="184"/>
      <c r="O40" s="185"/>
      <c r="P40" s="185"/>
      <c r="Q40" s="186"/>
      <c r="R40" s="186"/>
      <c r="S40" s="187"/>
      <c r="T40" s="185"/>
      <c r="U40" s="185"/>
      <c r="V40" s="186"/>
      <c r="W40" s="186"/>
      <c r="X40" s="187"/>
      <c r="Y40" s="185"/>
      <c r="Z40" s="189"/>
      <c r="AA40" s="171">
        <f t="shared" si="2"/>
        <v>23</v>
      </c>
    </row>
    <row r="41" spans="2:27" ht="14.5" thickBot="1">
      <c r="B41" s="461"/>
      <c r="C41" s="465"/>
      <c r="D41" s="364" t="s">
        <v>175</v>
      </c>
      <c r="E41" s="370" t="s">
        <v>175</v>
      </c>
      <c r="F41" s="110" t="str">
        <f t="shared" si="3"/>
        <v>無</v>
      </c>
      <c r="G41" s="188"/>
      <c r="H41" s="189"/>
      <c r="I41" s="184"/>
      <c r="J41" s="185"/>
      <c r="K41" s="185"/>
      <c r="L41" s="186"/>
      <c r="M41" s="177">
        <v>1</v>
      </c>
      <c r="N41" s="184"/>
      <c r="O41" s="185"/>
      <c r="P41" s="185"/>
      <c r="Q41" s="186"/>
      <c r="R41" s="186"/>
      <c r="S41" s="187"/>
      <c r="T41" s="185"/>
      <c r="U41" s="185"/>
      <c r="V41" s="186"/>
      <c r="W41" s="186"/>
      <c r="X41" s="187"/>
      <c r="Y41" s="185"/>
      <c r="Z41" s="189"/>
      <c r="AA41" s="171">
        <f t="shared" si="2"/>
        <v>1</v>
      </c>
    </row>
    <row r="42" spans="2:27" ht="14.5" thickBot="1">
      <c r="B42" s="461"/>
      <c r="C42" s="465"/>
      <c r="D42" s="364" t="s">
        <v>176</v>
      </c>
      <c r="E42" s="370" t="s">
        <v>176</v>
      </c>
      <c r="F42" s="110" t="str">
        <f t="shared" si="3"/>
        <v>無</v>
      </c>
      <c r="G42" s="201"/>
      <c r="H42" s="189"/>
      <c r="I42" s="184"/>
      <c r="J42" s="185"/>
      <c r="K42" s="185"/>
      <c r="L42" s="186"/>
      <c r="M42" s="177">
        <v>2</v>
      </c>
      <c r="N42" s="184"/>
      <c r="O42" s="185"/>
      <c r="P42" s="185"/>
      <c r="Q42" s="186"/>
      <c r="R42" s="186"/>
      <c r="S42" s="187"/>
      <c r="T42" s="185"/>
      <c r="U42" s="185"/>
      <c r="V42" s="186"/>
      <c r="W42" s="186"/>
      <c r="X42" s="187"/>
      <c r="Y42" s="185"/>
      <c r="Z42" s="189"/>
      <c r="AA42" s="171">
        <f t="shared" si="2"/>
        <v>2</v>
      </c>
    </row>
    <row r="43" spans="2:27" ht="14.5" thickBot="1">
      <c r="B43" s="461"/>
      <c r="C43" s="465"/>
      <c r="D43" s="364" t="s">
        <v>179</v>
      </c>
      <c r="E43" s="372" t="s">
        <v>179</v>
      </c>
      <c r="F43" s="111" t="str">
        <f t="shared" si="3"/>
        <v>無</v>
      </c>
      <c r="G43" s="177">
        <v>2</v>
      </c>
      <c r="H43" s="189"/>
      <c r="I43" s="195"/>
      <c r="J43" s="190"/>
      <c r="K43" s="190"/>
      <c r="L43" s="191"/>
      <c r="M43" s="207"/>
      <c r="N43" s="187"/>
      <c r="O43" s="185"/>
      <c r="P43" s="185"/>
      <c r="Q43" s="186"/>
      <c r="R43" s="186"/>
      <c r="S43" s="187"/>
      <c r="T43" s="185"/>
      <c r="U43" s="185"/>
      <c r="V43" s="186"/>
      <c r="W43" s="186"/>
      <c r="X43" s="187"/>
      <c r="Y43" s="185"/>
      <c r="Z43" s="189"/>
      <c r="AA43" s="171">
        <f t="shared" si="2"/>
        <v>2</v>
      </c>
    </row>
    <row r="44" spans="2:27" ht="14.5" thickBot="1">
      <c r="B44" s="461"/>
      <c r="C44" s="465" t="s">
        <v>146</v>
      </c>
      <c r="D44" s="364" t="s">
        <v>180</v>
      </c>
      <c r="E44" s="370" t="s">
        <v>180</v>
      </c>
      <c r="F44" s="110" t="str">
        <f t="shared" si="3"/>
        <v>無</v>
      </c>
      <c r="G44" s="188"/>
      <c r="H44" s="189"/>
      <c r="I44" s="184"/>
      <c r="J44" s="185"/>
      <c r="K44" s="185"/>
      <c r="L44" s="186"/>
      <c r="M44" s="177">
        <v>7</v>
      </c>
      <c r="N44" s="180"/>
      <c r="O44" s="181"/>
      <c r="P44" s="181"/>
      <c r="Q44" s="182"/>
      <c r="R44" s="182"/>
      <c r="S44" s="183"/>
      <c r="T44" s="181"/>
      <c r="U44" s="181"/>
      <c r="V44" s="182"/>
      <c r="W44" s="182"/>
      <c r="X44" s="183"/>
      <c r="Y44" s="181"/>
      <c r="Z44" s="179"/>
      <c r="AA44" s="171">
        <f t="shared" si="2"/>
        <v>7</v>
      </c>
    </row>
    <row r="45" spans="2:27" ht="14.5" thickBot="1">
      <c r="B45" s="461"/>
      <c r="C45" s="465"/>
      <c r="D45" s="364" t="s">
        <v>167</v>
      </c>
      <c r="E45" s="370" t="s">
        <v>167</v>
      </c>
      <c r="F45" s="110" t="str">
        <f t="shared" si="3"/>
        <v>無</v>
      </c>
      <c r="G45" s="188"/>
      <c r="H45" s="189"/>
      <c r="I45" s="184"/>
      <c r="J45" s="185"/>
      <c r="K45" s="185"/>
      <c r="L45" s="186"/>
      <c r="M45" s="186"/>
      <c r="N45" s="187"/>
      <c r="O45" s="185"/>
      <c r="P45" s="185"/>
      <c r="Q45" s="186"/>
      <c r="R45" s="186"/>
      <c r="S45" s="187"/>
      <c r="T45" s="185"/>
      <c r="U45" s="177">
        <v>15</v>
      </c>
      <c r="V45" s="186"/>
      <c r="W45" s="186"/>
      <c r="X45" s="187"/>
      <c r="Y45" s="185"/>
      <c r="Z45" s="189"/>
      <c r="AA45" s="171">
        <f t="shared" si="2"/>
        <v>15</v>
      </c>
    </row>
    <row r="46" spans="2:27" ht="15" customHeight="1" thickBot="1">
      <c r="B46" s="461"/>
      <c r="C46" s="465"/>
      <c r="D46" s="364" t="s">
        <v>168</v>
      </c>
      <c r="E46" s="370" t="s">
        <v>168</v>
      </c>
      <c r="F46" s="110" t="str">
        <f t="shared" si="3"/>
        <v>無</v>
      </c>
      <c r="G46" s="188"/>
      <c r="H46" s="189"/>
      <c r="I46" s="184"/>
      <c r="J46" s="185"/>
      <c r="K46" s="185"/>
      <c r="L46" s="186"/>
      <c r="M46" s="177">
        <v>4</v>
      </c>
      <c r="N46" s="184"/>
      <c r="O46" s="185"/>
      <c r="P46" s="185"/>
      <c r="Q46" s="186"/>
      <c r="R46" s="186"/>
      <c r="S46" s="187"/>
      <c r="T46" s="185"/>
      <c r="U46" s="185"/>
      <c r="V46" s="186"/>
      <c r="W46" s="186"/>
      <c r="X46" s="187"/>
      <c r="Y46" s="185"/>
      <c r="Z46" s="189"/>
      <c r="AA46" s="171">
        <f t="shared" si="2"/>
        <v>4</v>
      </c>
    </row>
    <row r="47" spans="2:27" ht="14.5" thickBot="1">
      <c r="B47" s="461"/>
      <c r="C47" s="465"/>
      <c r="D47" s="364" t="s">
        <v>169</v>
      </c>
      <c r="E47" s="370" t="s">
        <v>169</v>
      </c>
      <c r="F47" s="110" t="str">
        <f t="shared" si="3"/>
        <v>無</v>
      </c>
      <c r="G47" s="188"/>
      <c r="H47" s="189"/>
      <c r="I47" s="184"/>
      <c r="J47" s="185"/>
      <c r="K47" s="185"/>
      <c r="L47" s="186"/>
      <c r="M47" s="186"/>
      <c r="N47" s="187"/>
      <c r="O47" s="185"/>
      <c r="P47" s="185"/>
      <c r="Q47" s="186"/>
      <c r="R47" s="186"/>
      <c r="S47" s="187"/>
      <c r="T47" s="185"/>
      <c r="U47" s="177">
        <v>30</v>
      </c>
      <c r="V47" s="186"/>
      <c r="W47" s="186"/>
      <c r="X47" s="187"/>
      <c r="Y47" s="185"/>
      <c r="Z47" s="189"/>
      <c r="AA47" s="171">
        <f t="shared" si="2"/>
        <v>30</v>
      </c>
    </row>
    <row r="48" spans="2:27" ht="14.5" thickBot="1">
      <c r="B48" s="461"/>
      <c r="C48" s="465"/>
      <c r="D48" s="364" t="s">
        <v>170</v>
      </c>
      <c r="E48" s="370" t="s">
        <v>170</v>
      </c>
      <c r="F48" s="110" t="str">
        <f t="shared" si="3"/>
        <v>無</v>
      </c>
      <c r="G48" s="188"/>
      <c r="H48" s="177">
        <v>1</v>
      </c>
      <c r="I48" s="184"/>
      <c r="J48" s="185"/>
      <c r="K48" s="185"/>
      <c r="L48" s="186"/>
      <c r="M48" s="186"/>
      <c r="N48" s="187"/>
      <c r="O48" s="185"/>
      <c r="P48" s="177">
        <v>14</v>
      </c>
      <c r="Q48" s="186"/>
      <c r="R48" s="186"/>
      <c r="S48" s="187"/>
      <c r="T48" s="185"/>
      <c r="U48" s="185"/>
      <c r="V48" s="186"/>
      <c r="W48" s="186"/>
      <c r="X48" s="187"/>
      <c r="Y48" s="185"/>
      <c r="Z48" s="189"/>
      <c r="AA48" s="171">
        <f t="shared" si="2"/>
        <v>15</v>
      </c>
    </row>
    <row r="49" spans="2:27" ht="14.5" thickBot="1">
      <c r="B49" s="461"/>
      <c r="C49" s="465"/>
      <c r="D49" s="364" t="s">
        <v>171</v>
      </c>
      <c r="E49" s="370" t="s">
        <v>171</v>
      </c>
      <c r="F49" s="110" t="str">
        <f t="shared" si="3"/>
        <v>無</v>
      </c>
      <c r="G49" s="201"/>
      <c r="H49" s="177">
        <v>0.3</v>
      </c>
      <c r="I49" s="184"/>
      <c r="J49" s="185"/>
      <c r="K49" s="185"/>
      <c r="L49" s="186"/>
      <c r="M49" s="186"/>
      <c r="N49" s="187"/>
      <c r="O49" s="185"/>
      <c r="P49" s="185"/>
      <c r="Q49" s="186"/>
      <c r="R49" s="186"/>
      <c r="S49" s="187"/>
      <c r="T49" s="185"/>
      <c r="U49" s="177"/>
      <c r="V49" s="186">
        <v>48</v>
      </c>
      <c r="W49" s="186"/>
      <c r="X49" s="187"/>
      <c r="Y49" s="185"/>
      <c r="Z49" s="208"/>
      <c r="AA49" s="171">
        <f t="shared" si="2"/>
        <v>48.3</v>
      </c>
    </row>
    <row r="50" spans="2:27" ht="14.5" thickBot="1">
      <c r="B50" s="461"/>
      <c r="C50" s="465"/>
      <c r="D50" s="364" t="s">
        <v>173</v>
      </c>
      <c r="E50" s="370" t="s">
        <v>173</v>
      </c>
      <c r="F50" s="110" t="str">
        <f t="shared" si="3"/>
        <v>無</v>
      </c>
      <c r="G50" s="177">
        <v>2</v>
      </c>
      <c r="H50" s="209"/>
      <c r="I50" s="184"/>
      <c r="J50" s="185"/>
      <c r="K50" s="185"/>
      <c r="L50" s="186"/>
      <c r="M50" s="186"/>
      <c r="N50" s="187"/>
      <c r="O50" s="177">
        <v>23</v>
      </c>
      <c r="P50" s="185"/>
      <c r="Q50" s="186"/>
      <c r="R50" s="186"/>
      <c r="S50" s="187"/>
      <c r="T50" s="185"/>
      <c r="U50" s="185"/>
      <c r="V50" s="186"/>
      <c r="W50" s="186"/>
      <c r="X50" s="187"/>
      <c r="Y50" s="185"/>
      <c r="Z50" s="177">
        <v>23</v>
      </c>
      <c r="AA50" s="171">
        <f t="shared" si="2"/>
        <v>48</v>
      </c>
    </row>
    <row r="51" spans="2:27" ht="15" customHeight="1" thickBot="1">
      <c r="B51" s="461"/>
      <c r="C51" s="465"/>
      <c r="D51" s="364" t="s">
        <v>174</v>
      </c>
      <c r="E51" s="370" t="s">
        <v>174</v>
      </c>
      <c r="F51" s="110" t="str">
        <f t="shared" si="3"/>
        <v>無</v>
      </c>
      <c r="G51" s="178"/>
      <c r="H51" s="189"/>
      <c r="I51" s="184"/>
      <c r="J51" s="185"/>
      <c r="K51" s="185"/>
      <c r="L51" s="186"/>
      <c r="M51" s="186"/>
      <c r="N51" s="187"/>
      <c r="O51" s="177">
        <v>12</v>
      </c>
      <c r="P51" s="185"/>
      <c r="Q51" s="186"/>
      <c r="R51" s="186"/>
      <c r="S51" s="187"/>
      <c r="T51" s="185"/>
      <c r="U51" s="185"/>
      <c r="V51" s="186"/>
      <c r="W51" s="186"/>
      <c r="X51" s="187"/>
      <c r="Y51" s="185"/>
      <c r="Z51" s="210"/>
      <c r="AA51" s="171">
        <f t="shared" si="2"/>
        <v>12</v>
      </c>
    </row>
    <row r="52" spans="2:27" ht="14.5" thickBot="1">
      <c r="B52" s="461"/>
      <c r="C52" s="465"/>
      <c r="D52" s="364" t="s">
        <v>175</v>
      </c>
      <c r="E52" s="370" t="s">
        <v>175</v>
      </c>
      <c r="F52" s="110" t="str">
        <f t="shared" si="3"/>
        <v>無</v>
      </c>
      <c r="G52" s="188"/>
      <c r="H52" s="189"/>
      <c r="I52" s="184"/>
      <c r="J52" s="185"/>
      <c r="K52" s="185"/>
      <c r="L52" s="186"/>
      <c r="M52" s="186"/>
      <c r="N52" s="187"/>
      <c r="O52" s="177">
        <v>1</v>
      </c>
      <c r="P52" s="185"/>
      <c r="Q52" s="186"/>
      <c r="R52" s="186"/>
      <c r="S52" s="187"/>
      <c r="T52" s="185"/>
      <c r="U52" s="185"/>
      <c r="V52" s="186"/>
      <c r="W52" s="186"/>
      <c r="X52" s="187"/>
      <c r="Y52" s="185"/>
      <c r="Z52" s="189"/>
      <c r="AA52" s="171">
        <f t="shared" si="2"/>
        <v>1</v>
      </c>
    </row>
    <row r="53" spans="2:27" ht="14.5" thickBot="1">
      <c r="B53" s="461"/>
      <c r="C53" s="465"/>
      <c r="D53" s="364" t="s">
        <v>176</v>
      </c>
      <c r="E53" s="370" t="s">
        <v>176</v>
      </c>
      <c r="F53" s="110" t="str">
        <f t="shared" si="3"/>
        <v>無</v>
      </c>
      <c r="G53" s="188"/>
      <c r="H53" s="211"/>
      <c r="I53" s="184"/>
      <c r="J53" s="185"/>
      <c r="K53" s="185"/>
      <c r="L53" s="186"/>
      <c r="M53" s="186"/>
      <c r="N53" s="212"/>
      <c r="O53" s="177">
        <v>2</v>
      </c>
      <c r="P53" s="190"/>
      <c r="Q53" s="191"/>
      <c r="R53" s="191"/>
      <c r="S53" s="197"/>
      <c r="T53" s="190"/>
      <c r="U53" s="190"/>
      <c r="V53" s="191"/>
      <c r="W53" s="191"/>
      <c r="X53" s="197"/>
      <c r="Y53" s="190"/>
      <c r="Z53" s="193"/>
      <c r="AA53" s="171">
        <f t="shared" si="2"/>
        <v>2</v>
      </c>
    </row>
    <row r="54" spans="2:27" ht="14.5" thickBot="1">
      <c r="B54" s="461"/>
      <c r="C54" s="446" t="s">
        <v>194</v>
      </c>
      <c r="D54" s="364" t="s">
        <v>181</v>
      </c>
      <c r="E54" s="371" t="s">
        <v>181</v>
      </c>
      <c r="F54" s="109" t="str">
        <f t="shared" si="3"/>
        <v>無</v>
      </c>
      <c r="G54" s="188"/>
      <c r="H54" s="177">
        <v>7</v>
      </c>
      <c r="I54" s="180"/>
      <c r="J54" s="181"/>
      <c r="K54" s="181"/>
      <c r="L54" s="182"/>
      <c r="M54" s="182"/>
      <c r="N54" s="183"/>
      <c r="O54" s="181"/>
      <c r="P54" s="185"/>
      <c r="Q54" s="185"/>
      <c r="R54" s="186"/>
      <c r="S54" s="187"/>
      <c r="T54" s="184"/>
      <c r="U54" s="185"/>
      <c r="V54" s="186"/>
      <c r="W54" s="186"/>
      <c r="X54" s="187"/>
      <c r="Y54" s="184"/>
      <c r="Z54" s="189"/>
      <c r="AA54" s="171">
        <f t="shared" si="2"/>
        <v>7</v>
      </c>
    </row>
    <row r="55" spans="2:27" ht="14.5" thickBot="1">
      <c r="B55" s="461"/>
      <c r="C55" s="446"/>
      <c r="D55" s="364" t="s">
        <v>182</v>
      </c>
      <c r="E55" s="371" t="s">
        <v>182</v>
      </c>
      <c r="F55" s="109" t="str">
        <f t="shared" si="3"/>
        <v>無</v>
      </c>
      <c r="G55" s="178"/>
      <c r="H55" s="177">
        <v>7</v>
      </c>
      <c r="I55" s="180"/>
      <c r="J55" s="181"/>
      <c r="K55" s="181"/>
      <c r="L55" s="182"/>
      <c r="M55" s="182"/>
      <c r="N55" s="183"/>
      <c r="O55" s="185"/>
      <c r="P55" s="181"/>
      <c r="Q55" s="182"/>
      <c r="R55" s="182"/>
      <c r="S55" s="183"/>
      <c r="T55" s="180"/>
      <c r="U55" s="181"/>
      <c r="V55" s="182"/>
      <c r="W55" s="182"/>
      <c r="X55" s="183"/>
      <c r="Y55" s="180"/>
      <c r="Z55" s="179"/>
      <c r="AA55" s="171">
        <f t="shared" si="2"/>
        <v>7</v>
      </c>
    </row>
    <row r="56" spans="2:27" ht="14.5" thickBot="1">
      <c r="B56" s="461"/>
      <c r="C56" s="446"/>
      <c r="D56" s="364" t="s">
        <v>183</v>
      </c>
      <c r="E56" s="370" t="s">
        <v>183</v>
      </c>
      <c r="F56" s="110" t="str">
        <f t="shared" si="3"/>
        <v>無</v>
      </c>
      <c r="G56" s="178"/>
      <c r="H56" s="177">
        <v>3</v>
      </c>
      <c r="I56" s="184"/>
      <c r="J56" s="185"/>
      <c r="K56" s="185"/>
      <c r="L56" s="186"/>
      <c r="M56" s="177">
        <v>19</v>
      </c>
      <c r="N56" s="184"/>
      <c r="O56" s="185"/>
      <c r="P56" s="185"/>
      <c r="Q56" s="186"/>
      <c r="R56" s="186"/>
      <c r="S56" s="187"/>
      <c r="T56" s="184"/>
      <c r="U56" s="185"/>
      <c r="V56" s="186"/>
      <c r="W56" s="186"/>
      <c r="X56" s="187"/>
      <c r="Y56" s="184"/>
      <c r="Z56" s="189"/>
      <c r="AA56" s="171">
        <f t="shared" si="2"/>
        <v>22</v>
      </c>
    </row>
    <row r="57" spans="2:27" ht="14.5" thickBot="1">
      <c r="B57" s="461"/>
      <c r="C57" s="446"/>
      <c r="D57" s="364" t="s">
        <v>184</v>
      </c>
      <c r="E57" s="370" t="s">
        <v>184</v>
      </c>
      <c r="F57" s="110" t="str">
        <f t="shared" si="3"/>
        <v>無</v>
      </c>
      <c r="G57" s="178"/>
      <c r="H57" s="179"/>
      <c r="I57" s="184"/>
      <c r="J57" s="185"/>
      <c r="K57" s="185"/>
      <c r="L57" s="186"/>
      <c r="M57" s="186"/>
      <c r="N57" s="187"/>
      <c r="O57" s="185"/>
      <c r="P57" s="185"/>
      <c r="Q57" s="177">
        <v>30</v>
      </c>
      <c r="R57" s="186"/>
      <c r="S57" s="187"/>
      <c r="T57" s="184"/>
      <c r="U57" s="185"/>
      <c r="V57" s="186"/>
      <c r="W57" s="186"/>
      <c r="X57" s="187"/>
      <c r="Y57" s="184"/>
      <c r="Z57" s="189"/>
      <c r="AA57" s="171">
        <f t="shared" si="2"/>
        <v>30</v>
      </c>
    </row>
    <row r="58" spans="2:27" ht="14.5" thickBot="1">
      <c r="B58" s="461"/>
      <c r="C58" s="446"/>
      <c r="D58" s="364" t="s">
        <v>185</v>
      </c>
      <c r="E58" s="370" t="s">
        <v>185</v>
      </c>
      <c r="F58" s="110" t="str">
        <f t="shared" si="3"/>
        <v>無</v>
      </c>
      <c r="G58" s="202"/>
      <c r="H58" s="179"/>
      <c r="I58" s="184"/>
      <c r="J58" s="185"/>
      <c r="K58" s="185"/>
      <c r="L58" s="186"/>
      <c r="M58" s="186"/>
      <c r="N58" s="187"/>
      <c r="O58" s="185"/>
      <c r="P58" s="185"/>
      <c r="Q58" s="177">
        <v>2</v>
      </c>
      <c r="R58" s="186"/>
      <c r="S58" s="187"/>
      <c r="T58" s="184"/>
      <c r="U58" s="185"/>
      <c r="V58" s="186"/>
      <c r="W58" s="186"/>
      <c r="X58" s="187"/>
      <c r="Y58" s="184"/>
      <c r="Z58" s="189"/>
      <c r="AA58" s="171">
        <f t="shared" si="2"/>
        <v>2</v>
      </c>
    </row>
    <row r="59" spans="2:27" ht="14.5" thickBot="1">
      <c r="B59" s="461"/>
      <c r="C59" s="446"/>
      <c r="D59" s="364" t="s">
        <v>186</v>
      </c>
      <c r="E59" s="370" t="s">
        <v>186</v>
      </c>
      <c r="F59" s="110" t="str">
        <f t="shared" si="3"/>
        <v>無</v>
      </c>
      <c r="G59" s="177">
        <v>6</v>
      </c>
      <c r="H59" s="209"/>
      <c r="I59" s="184"/>
      <c r="J59" s="185"/>
      <c r="K59" s="185"/>
      <c r="L59" s="186"/>
      <c r="M59" s="186"/>
      <c r="N59" s="187"/>
      <c r="O59" s="185"/>
      <c r="P59" s="185"/>
      <c r="Q59" s="186"/>
      <c r="R59" s="186"/>
      <c r="S59" s="187"/>
      <c r="T59" s="184"/>
      <c r="U59" s="185"/>
      <c r="V59" s="186"/>
      <c r="W59" s="186"/>
      <c r="X59" s="187"/>
      <c r="Y59" s="184"/>
      <c r="Z59" s="189"/>
      <c r="AA59" s="171">
        <f t="shared" si="2"/>
        <v>6</v>
      </c>
    </row>
    <row r="60" spans="2:27" ht="14.5" thickBot="1">
      <c r="B60" s="462"/>
      <c r="C60" s="466"/>
      <c r="D60" s="365" t="s">
        <v>187</v>
      </c>
      <c r="E60" s="373" t="s">
        <v>187</v>
      </c>
      <c r="F60" s="112" t="str">
        <f t="shared" si="3"/>
        <v>無</v>
      </c>
      <c r="G60" s="213"/>
      <c r="H60" s="214"/>
      <c r="I60" s="215"/>
      <c r="J60" s="204"/>
      <c r="K60" s="190"/>
      <c r="L60" s="191"/>
      <c r="M60" s="191"/>
      <c r="N60" s="197"/>
      <c r="O60" s="190"/>
      <c r="P60" s="216"/>
      <c r="Q60" s="177">
        <v>5</v>
      </c>
      <c r="R60" s="217"/>
      <c r="S60" s="197"/>
      <c r="T60" s="195"/>
      <c r="U60" s="190"/>
      <c r="V60" s="191"/>
      <c r="W60" s="191"/>
      <c r="X60" s="197"/>
      <c r="Y60" s="195"/>
      <c r="Z60" s="193"/>
      <c r="AA60" s="172">
        <f t="shared" si="2"/>
        <v>5</v>
      </c>
    </row>
    <row r="61" spans="2:27" ht="14.5" thickBot="1">
      <c r="B61" s="442" t="s">
        <v>163</v>
      </c>
      <c r="C61" s="445" t="s">
        <v>195</v>
      </c>
      <c r="D61" s="366" t="s">
        <v>180</v>
      </c>
      <c r="E61" s="370" t="s">
        <v>180</v>
      </c>
      <c r="F61" s="110" t="str">
        <f t="shared" si="3"/>
        <v>無</v>
      </c>
      <c r="G61" s="188"/>
      <c r="H61" s="189"/>
      <c r="I61" s="184"/>
      <c r="J61" s="177">
        <v>5</v>
      </c>
      <c r="K61" s="218"/>
      <c r="L61" s="219"/>
      <c r="M61" s="219"/>
      <c r="N61" s="220"/>
      <c r="O61" s="218"/>
      <c r="P61" s="218"/>
      <c r="Q61" s="186"/>
      <c r="R61" s="219"/>
      <c r="S61" s="220"/>
      <c r="T61" s="218"/>
      <c r="U61" s="218"/>
      <c r="V61" s="219"/>
      <c r="W61" s="219"/>
      <c r="X61" s="220"/>
      <c r="Y61" s="218"/>
      <c r="Z61" s="221"/>
      <c r="AA61" s="173">
        <f t="shared" si="2"/>
        <v>5</v>
      </c>
    </row>
    <row r="62" spans="2:27" ht="14.5" thickBot="1">
      <c r="B62" s="443"/>
      <c r="C62" s="446"/>
      <c r="D62" s="364" t="s">
        <v>167</v>
      </c>
      <c r="E62" s="370" t="s">
        <v>167</v>
      </c>
      <c r="F62" s="110" t="str">
        <f t="shared" si="3"/>
        <v>無</v>
      </c>
      <c r="G62" s="188"/>
      <c r="H62" s="189"/>
      <c r="I62" s="184"/>
      <c r="J62" s="185"/>
      <c r="K62" s="185"/>
      <c r="L62" s="186"/>
      <c r="M62" s="186"/>
      <c r="N62" s="187"/>
      <c r="O62" s="185"/>
      <c r="P62" s="177">
        <v>7</v>
      </c>
      <c r="Q62" s="186"/>
      <c r="R62" s="186"/>
      <c r="S62" s="187"/>
      <c r="T62" s="185"/>
      <c r="U62" s="185"/>
      <c r="V62" s="186"/>
      <c r="W62" s="186"/>
      <c r="X62" s="187"/>
      <c r="Y62" s="185"/>
      <c r="Z62" s="189"/>
      <c r="AA62" s="174">
        <f t="shared" si="2"/>
        <v>7</v>
      </c>
    </row>
    <row r="63" spans="2:27" ht="14.5" thickBot="1">
      <c r="B63" s="443"/>
      <c r="C63" s="446"/>
      <c r="D63" s="364" t="s">
        <v>168</v>
      </c>
      <c r="E63" s="370" t="s">
        <v>168</v>
      </c>
      <c r="F63" s="110" t="str">
        <f t="shared" si="3"/>
        <v>無</v>
      </c>
      <c r="G63" s="188"/>
      <c r="H63" s="189"/>
      <c r="I63" s="184"/>
      <c r="J63" s="185"/>
      <c r="K63" s="185"/>
      <c r="L63" s="186"/>
      <c r="M63" s="186"/>
      <c r="N63" s="187"/>
      <c r="O63" s="185"/>
      <c r="P63" s="185"/>
      <c r="Q63" s="186"/>
      <c r="R63" s="186"/>
      <c r="S63" s="187"/>
      <c r="T63" s="185"/>
      <c r="U63" s="185"/>
      <c r="V63" s="186"/>
      <c r="W63" s="200"/>
      <c r="X63" s="177"/>
      <c r="Y63" s="185">
        <v>20</v>
      </c>
      <c r="Z63" s="189"/>
      <c r="AA63" s="174">
        <f t="shared" si="2"/>
        <v>20</v>
      </c>
    </row>
    <row r="64" spans="2:27" ht="14.5" thickBot="1">
      <c r="B64" s="443"/>
      <c r="C64" s="446"/>
      <c r="D64" s="364" t="s">
        <v>169</v>
      </c>
      <c r="E64" s="370" t="s">
        <v>169</v>
      </c>
      <c r="F64" s="110" t="str">
        <f t="shared" si="3"/>
        <v>無</v>
      </c>
      <c r="G64" s="188"/>
      <c r="H64" s="189"/>
      <c r="I64" s="184"/>
      <c r="J64" s="177">
        <v>20</v>
      </c>
      <c r="K64" s="185"/>
      <c r="L64" s="186"/>
      <c r="M64" s="186"/>
      <c r="N64" s="187"/>
      <c r="O64" s="185"/>
      <c r="P64" s="185"/>
      <c r="Q64" s="186"/>
      <c r="R64" s="186"/>
      <c r="S64" s="187"/>
      <c r="T64" s="185"/>
      <c r="U64" s="185"/>
      <c r="V64" s="186"/>
      <c r="W64" s="186"/>
      <c r="X64" s="187"/>
      <c r="Y64" s="185"/>
      <c r="Z64" s="189"/>
      <c r="AA64" s="174">
        <f t="shared" si="2"/>
        <v>20</v>
      </c>
    </row>
    <row r="65" spans="2:27" ht="14.5" thickBot="1">
      <c r="B65" s="443"/>
      <c r="C65" s="446"/>
      <c r="D65" s="364" t="s">
        <v>170</v>
      </c>
      <c r="E65" s="370" t="s">
        <v>170</v>
      </c>
      <c r="F65" s="110" t="str">
        <f t="shared" si="3"/>
        <v>無</v>
      </c>
      <c r="G65" s="188"/>
      <c r="H65" s="189"/>
      <c r="I65" s="184"/>
      <c r="J65" s="177">
        <v>35</v>
      </c>
      <c r="K65" s="181"/>
      <c r="L65" s="186"/>
      <c r="M65" s="186"/>
      <c r="N65" s="187"/>
      <c r="O65" s="185"/>
      <c r="P65" s="185"/>
      <c r="Q65" s="186"/>
      <c r="R65" s="186"/>
      <c r="S65" s="187"/>
      <c r="T65" s="185"/>
      <c r="U65" s="185"/>
      <c r="V65" s="186"/>
      <c r="W65" s="186"/>
      <c r="X65" s="187"/>
      <c r="Y65" s="185"/>
      <c r="Z65" s="189"/>
      <c r="AA65" s="174">
        <f t="shared" si="2"/>
        <v>35</v>
      </c>
    </row>
    <row r="66" spans="2:27" ht="14.5" thickBot="1">
      <c r="B66" s="443"/>
      <c r="C66" s="446"/>
      <c r="D66" s="364" t="s">
        <v>171</v>
      </c>
      <c r="E66" s="370" t="s">
        <v>171</v>
      </c>
      <c r="F66" s="110" t="str">
        <f t="shared" si="3"/>
        <v>無</v>
      </c>
      <c r="G66" s="188"/>
      <c r="H66" s="189"/>
      <c r="I66" s="184"/>
      <c r="J66" s="185"/>
      <c r="K66" s="185"/>
      <c r="L66" s="186"/>
      <c r="M66" s="186"/>
      <c r="N66" s="187"/>
      <c r="O66" s="185"/>
      <c r="P66" s="177">
        <v>7</v>
      </c>
      <c r="Q66" s="186"/>
      <c r="R66" s="186"/>
      <c r="S66" s="187"/>
      <c r="T66" s="185"/>
      <c r="U66" s="185"/>
      <c r="V66" s="186"/>
      <c r="W66" s="186"/>
      <c r="X66" s="187"/>
      <c r="Y66" s="185"/>
      <c r="Z66" s="189"/>
      <c r="AA66" s="174">
        <f t="shared" si="2"/>
        <v>7</v>
      </c>
    </row>
    <row r="67" spans="2:27" ht="14.5" thickBot="1">
      <c r="B67" s="443"/>
      <c r="C67" s="446"/>
      <c r="D67" s="364" t="s">
        <v>172</v>
      </c>
      <c r="E67" s="370" t="s">
        <v>172</v>
      </c>
      <c r="F67" s="110" t="str">
        <f t="shared" si="3"/>
        <v>無</v>
      </c>
      <c r="G67" s="188"/>
      <c r="H67" s="189"/>
      <c r="I67" s="184"/>
      <c r="J67" s="177">
        <v>6</v>
      </c>
      <c r="K67" s="185"/>
      <c r="L67" s="186"/>
      <c r="M67" s="186"/>
      <c r="N67" s="187"/>
      <c r="O67" s="185"/>
      <c r="P67" s="185"/>
      <c r="Q67" s="186"/>
      <c r="R67" s="186"/>
      <c r="S67" s="187"/>
      <c r="T67" s="185"/>
      <c r="U67" s="185"/>
      <c r="V67" s="186"/>
      <c r="W67" s="186"/>
      <c r="X67" s="187"/>
      <c r="Y67" s="185"/>
      <c r="Z67" s="189"/>
      <c r="AA67" s="174">
        <f t="shared" si="2"/>
        <v>6</v>
      </c>
    </row>
    <row r="68" spans="2:27" ht="14.5" thickBot="1">
      <c r="B68" s="443"/>
      <c r="C68" s="446"/>
      <c r="D68" s="364" t="s">
        <v>173</v>
      </c>
      <c r="E68" s="370" t="s">
        <v>173</v>
      </c>
      <c r="F68" s="110" t="str">
        <f t="shared" si="3"/>
        <v>無</v>
      </c>
      <c r="G68" s="188"/>
      <c r="H68" s="189"/>
      <c r="I68" s="184"/>
      <c r="J68" s="177">
        <v>18</v>
      </c>
      <c r="K68" s="185"/>
      <c r="L68" s="186"/>
      <c r="M68" s="186"/>
      <c r="N68" s="187"/>
      <c r="O68" s="185"/>
      <c r="P68" s="185"/>
      <c r="Q68" s="186"/>
      <c r="R68" s="186"/>
      <c r="S68" s="187"/>
      <c r="T68" s="185"/>
      <c r="U68" s="185"/>
      <c r="V68" s="186"/>
      <c r="W68" s="186"/>
      <c r="X68" s="187"/>
      <c r="Y68" s="185"/>
      <c r="Z68" s="189"/>
      <c r="AA68" s="174">
        <f t="shared" si="2"/>
        <v>18</v>
      </c>
    </row>
    <row r="69" spans="2:27" ht="14.5" thickBot="1">
      <c r="B69" s="443"/>
      <c r="C69" s="446"/>
      <c r="D69" s="364" t="s">
        <v>176</v>
      </c>
      <c r="E69" s="370" t="s">
        <v>176</v>
      </c>
      <c r="F69" s="110" t="str">
        <f t="shared" si="3"/>
        <v>無</v>
      </c>
      <c r="G69" s="188"/>
      <c r="H69" s="189"/>
      <c r="I69" s="184"/>
      <c r="J69" s="177">
        <v>3</v>
      </c>
      <c r="K69" s="185"/>
      <c r="L69" s="186"/>
      <c r="M69" s="186"/>
      <c r="N69" s="187"/>
      <c r="O69" s="185"/>
      <c r="P69" s="185"/>
      <c r="Q69" s="186"/>
      <c r="R69" s="186"/>
      <c r="S69" s="187"/>
      <c r="T69" s="185"/>
      <c r="U69" s="185"/>
      <c r="V69" s="186"/>
      <c r="W69" s="186"/>
      <c r="X69" s="187"/>
      <c r="Y69" s="185"/>
      <c r="Z69" s="189"/>
      <c r="AA69" s="174">
        <f t="shared" si="2"/>
        <v>3</v>
      </c>
    </row>
    <row r="70" spans="2:27" ht="14.5" thickBot="1">
      <c r="B70" s="443"/>
      <c r="C70" s="446"/>
      <c r="D70" s="364" t="s">
        <v>179</v>
      </c>
      <c r="E70" s="372" t="s">
        <v>179</v>
      </c>
      <c r="F70" s="110" t="str">
        <f t="shared" si="3"/>
        <v>無</v>
      </c>
      <c r="G70" s="188"/>
      <c r="H70" s="189"/>
      <c r="I70" s="195"/>
      <c r="J70" s="190"/>
      <c r="K70" s="190"/>
      <c r="L70" s="191"/>
      <c r="M70" s="191"/>
      <c r="N70" s="197"/>
      <c r="O70" s="190"/>
      <c r="P70" s="204"/>
      <c r="Q70" s="191"/>
      <c r="R70" s="191"/>
      <c r="S70" s="197"/>
      <c r="T70" s="190"/>
      <c r="U70" s="190"/>
      <c r="V70" s="191"/>
      <c r="W70" s="216"/>
      <c r="X70" s="177">
        <v>3</v>
      </c>
      <c r="Y70" s="190"/>
      <c r="Z70" s="193"/>
      <c r="AA70" s="174">
        <f t="shared" si="2"/>
        <v>3</v>
      </c>
    </row>
    <row r="71" spans="2:27" ht="14.5" thickBot="1">
      <c r="B71" s="443"/>
      <c r="C71" s="446" t="s">
        <v>196</v>
      </c>
      <c r="D71" s="364" t="s">
        <v>188</v>
      </c>
      <c r="E71" s="370" t="s">
        <v>188</v>
      </c>
      <c r="F71" s="110" t="str">
        <f t="shared" si="3"/>
        <v>無</v>
      </c>
      <c r="G71" s="188"/>
      <c r="H71" s="189"/>
      <c r="I71" s="187"/>
      <c r="J71" s="184"/>
      <c r="K71" s="185"/>
      <c r="L71" s="186"/>
      <c r="M71" s="186"/>
      <c r="N71" s="187"/>
      <c r="O71" s="222"/>
      <c r="P71" s="177">
        <v>6</v>
      </c>
      <c r="Q71" s="223"/>
      <c r="R71" s="186"/>
      <c r="S71" s="187"/>
      <c r="T71" s="184"/>
      <c r="U71" s="185"/>
      <c r="V71" s="186"/>
      <c r="W71" s="186"/>
      <c r="X71" s="183"/>
      <c r="Y71" s="185"/>
      <c r="Z71" s="189"/>
      <c r="AA71" s="174">
        <f t="shared" si="2"/>
        <v>6</v>
      </c>
    </row>
    <row r="72" spans="2:27" ht="14.5" thickBot="1">
      <c r="B72" s="444"/>
      <c r="C72" s="447"/>
      <c r="D72" s="367" t="s">
        <v>189</v>
      </c>
      <c r="E72" s="373" t="s">
        <v>189</v>
      </c>
      <c r="F72" s="112" t="str">
        <f t="shared" si="3"/>
        <v>無</v>
      </c>
      <c r="G72" s="224"/>
      <c r="H72" s="211"/>
      <c r="I72" s="215"/>
      <c r="J72" s="215"/>
      <c r="K72" s="204"/>
      <c r="L72" s="207"/>
      <c r="M72" s="207"/>
      <c r="N72" s="225"/>
      <c r="O72" s="226"/>
      <c r="P72" s="177">
        <v>4</v>
      </c>
      <c r="Q72" s="227"/>
      <c r="R72" s="207"/>
      <c r="S72" s="225"/>
      <c r="T72" s="215"/>
      <c r="U72" s="204"/>
      <c r="V72" s="207"/>
      <c r="W72" s="207"/>
      <c r="X72" s="225"/>
      <c r="Y72" s="215"/>
      <c r="Z72" s="211"/>
      <c r="AA72" s="175">
        <f t="shared" si="2"/>
        <v>4</v>
      </c>
    </row>
    <row r="73" spans="2:27" ht="14.5" thickBot="1">
      <c r="B73" s="448" t="s">
        <v>164</v>
      </c>
      <c r="C73" s="451" t="s">
        <v>197</v>
      </c>
      <c r="D73" s="368" t="s">
        <v>190</v>
      </c>
      <c r="E73" s="370" t="s">
        <v>190</v>
      </c>
      <c r="F73" s="110" t="str">
        <f t="shared" si="3"/>
        <v>無</v>
      </c>
      <c r="G73" s="188"/>
      <c r="H73" s="177">
        <v>1</v>
      </c>
      <c r="I73" s="184"/>
      <c r="J73" s="185"/>
      <c r="K73" s="185"/>
      <c r="L73" s="186"/>
      <c r="M73" s="177">
        <v>5</v>
      </c>
      <c r="N73" s="194"/>
      <c r="O73" s="185"/>
      <c r="P73" s="185"/>
      <c r="Q73" s="186"/>
      <c r="R73" s="186"/>
      <c r="S73" s="187"/>
      <c r="T73" s="185"/>
      <c r="U73" s="185"/>
      <c r="V73" s="186"/>
      <c r="W73" s="186"/>
      <c r="X73" s="187"/>
      <c r="Y73" s="185"/>
      <c r="Z73" s="189"/>
      <c r="AA73" s="173">
        <f t="shared" ref="AA73:AA75" si="4">SUM(G73:Z73)</f>
        <v>6</v>
      </c>
    </row>
    <row r="74" spans="2:27" ht="14.5" thickBot="1">
      <c r="B74" s="449"/>
      <c r="C74" s="446"/>
      <c r="D74" s="364" t="s">
        <v>191</v>
      </c>
      <c r="E74" s="370" t="s">
        <v>191</v>
      </c>
      <c r="F74" s="110" t="str">
        <f t="shared" ref="F74:F75" si="5">IF(E74="","",IF(D74=E74,"無","有"))</f>
        <v>無</v>
      </c>
      <c r="G74" s="188"/>
      <c r="H74" s="177">
        <v>1</v>
      </c>
      <c r="I74" s="184"/>
      <c r="J74" s="185"/>
      <c r="K74" s="185"/>
      <c r="L74" s="186"/>
      <c r="M74" s="177">
        <v>1</v>
      </c>
      <c r="N74" s="194"/>
      <c r="O74" s="185"/>
      <c r="P74" s="185"/>
      <c r="Q74" s="186"/>
      <c r="R74" s="186"/>
      <c r="S74" s="187"/>
      <c r="T74" s="185"/>
      <c r="U74" s="185"/>
      <c r="V74" s="186"/>
      <c r="W74" s="186"/>
      <c r="X74" s="187"/>
      <c r="Y74" s="185"/>
      <c r="Z74" s="189"/>
      <c r="AA74" s="174">
        <f t="shared" si="4"/>
        <v>2</v>
      </c>
    </row>
    <row r="75" spans="2:27" ht="14.5" thickBot="1">
      <c r="B75" s="450"/>
      <c r="C75" s="447"/>
      <c r="D75" s="367" t="s">
        <v>189</v>
      </c>
      <c r="E75" s="373" t="s">
        <v>189</v>
      </c>
      <c r="F75" s="112" t="str">
        <f t="shared" si="5"/>
        <v>無</v>
      </c>
      <c r="G75" s="224"/>
      <c r="H75" s="214"/>
      <c r="I75" s="215"/>
      <c r="J75" s="204"/>
      <c r="K75" s="204"/>
      <c r="L75" s="207"/>
      <c r="M75" s="177">
        <v>2</v>
      </c>
      <c r="N75" s="228"/>
      <c r="O75" s="204"/>
      <c r="P75" s="204"/>
      <c r="Q75" s="207"/>
      <c r="R75" s="207"/>
      <c r="S75" s="225"/>
      <c r="T75" s="204"/>
      <c r="U75" s="204"/>
      <c r="V75" s="207"/>
      <c r="W75" s="207"/>
      <c r="X75" s="225"/>
      <c r="Y75" s="204"/>
      <c r="Z75" s="211"/>
      <c r="AA75" s="176">
        <f t="shared" si="4"/>
        <v>2</v>
      </c>
    </row>
    <row r="76" spans="2:27" ht="14">
      <c r="B76" s="92" t="s">
        <v>75</v>
      </c>
      <c r="C76" s="92"/>
      <c r="D76" s="374"/>
      <c r="E76" s="375"/>
      <c r="F76" s="376"/>
      <c r="G76" s="377"/>
      <c r="H76" s="377"/>
      <c r="I76" s="378"/>
      <c r="J76" s="378"/>
      <c r="K76" s="378"/>
      <c r="L76" s="378"/>
      <c r="M76" s="378"/>
      <c r="N76" s="378"/>
      <c r="O76" s="378"/>
      <c r="P76" s="378"/>
      <c r="Q76" s="378"/>
      <c r="R76" s="378"/>
      <c r="S76" s="378"/>
      <c r="T76" s="378"/>
      <c r="U76" s="378"/>
      <c r="V76" s="378"/>
      <c r="W76" s="378"/>
      <c r="X76" s="378"/>
      <c r="Y76" s="378"/>
      <c r="Z76" s="377"/>
      <c r="AA76" s="379"/>
    </row>
    <row r="77" spans="2:27" s="49" customFormat="1" ht="14"/>
    <row r="78" spans="2:27" s="6" customFormat="1" ht="14"/>
    <row r="79" spans="2:27" s="6" customFormat="1" ht="14">
      <c r="B79" s="96" t="s">
        <v>29</v>
      </c>
      <c r="C79" s="97"/>
      <c r="D79" s="97"/>
      <c r="E79" s="97"/>
      <c r="F79" s="98"/>
      <c r="G79" s="168">
        <f>IF(COUNTBLANK(G8:G76)=ROWS(G8:G76),"",SUM(G8:G76))</f>
        <v>35</v>
      </c>
      <c r="H79" s="168">
        <f>IF(COUNTBLANK(H8:H76)=ROWS(H8:H76),"",SUM(H8:H76))</f>
        <v>59.9</v>
      </c>
      <c r="I79" s="168">
        <f t="shared" ref="I79:Z79" si="6">IF(COUNTBLANK(I8:I76)=ROWS(I8:I76),"",SUM(I8:I76))</f>
        <v>23</v>
      </c>
      <c r="J79" s="168">
        <f t="shared" si="6"/>
        <v>87</v>
      </c>
      <c r="K79" s="168">
        <f>IF(COUNTBLANK(K8:K76)=ROWS(K8:K76),"",SUM(K8:K76))</f>
        <v>58</v>
      </c>
      <c r="L79" s="168">
        <f t="shared" si="6"/>
        <v>192</v>
      </c>
      <c r="M79" s="168">
        <f t="shared" si="6"/>
        <v>128</v>
      </c>
      <c r="N79" s="168">
        <f t="shared" si="6"/>
        <v>93</v>
      </c>
      <c r="O79" s="168">
        <f t="shared" si="6"/>
        <v>83</v>
      </c>
      <c r="P79" s="168">
        <f t="shared" si="6"/>
        <v>190</v>
      </c>
      <c r="Q79" s="168">
        <f t="shared" si="6"/>
        <v>37</v>
      </c>
      <c r="R79" s="168">
        <f t="shared" si="6"/>
        <v>94</v>
      </c>
      <c r="S79" s="168">
        <f t="shared" si="6"/>
        <v>8</v>
      </c>
      <c r="T79" s="168" t="str">
        <f t="shared" si="6"/>
        <v/>
      </c>
      <c r="U79" s="168">
        <f t="shared" si="6"/>
        <v>45</v>
      </c>
      <c r="V79" s="168">
        <f t="shared" si="6"/>
        <v>48</v>
      </c>
      <c r="W79" s="168">
        <f t="shared" si="6"/>
        <v>4</v>
      </c>
      <c r="X79" s="168">
        <f t="shared" si="6"/>
        <v>13</v>
      </c>
      <c r="Y79" s="168">
        <f t="shared" si="6"/>
        <v>20</v>
      </c>
      <c r="Z79" s="168">
        <f t="shared" si="6"/>
        <v>111</v>
      </c>
      <c r="AA79" s="168">
        <f>IF(COUNTBLANK(G79:Z79)=COLUMNS(G79:Z79),"",SUM(G79:Z79))</f>
        <v>1328.9</v>
      </c>
    </row>
    <row r="80" spans="2:27" s="6" customFormat="1" ht="14"/>
    <row r="81" s="6" customFormat="1" ht="14"/>
    <row r="82" s="6" customFormat="1" ht="14"/>
    <row r="83" s="6" customFormat="1" ht="14"/>
    <row r="84" s="6" customFormat="1" ht="14"/>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sheetData>
  <mergeCells count="15">
    <mergeCell ref="B61:B72"/>
    <mergeCell ref="C61:C70"/>
    <mergeCell ref="C71:C72"/>
    <mergeCell ref="B73:B75"/>
    <mergeCell ref="C73:C75"/>
    <mergeCell ref="B6:E6"/>
    <mergeCell ref="F6:F7"/>
    <mergeCell ref="B8:C8"/>
    <mergeCell ref="D8:E8"/>
    <mergeCell ref="B9:B60"/>
    <mergeCell ref="C9:C19"/>
    <mergeCell ref="C21:C32"/>
    <mergeCell ref="C33:C43"/>
    <mergeCell ref="C44:C53"/>
    <mergeCell ref="C54:C60"/>
  </mergeCells>
  <phoneticPr fontId="3"/>
  <conditionalFormatting sqref="F9:F75">
    <cfRule type="cellIs" dxfId="2" priority="1" operator="equal">
      <formula>"有"</formula>
    </cfRule>
  </conditionalFormatting>
  <printOptions horizontalCentered="1"/>
  <pageMargins left="0.98425196850393704" right="0.98425196850393704" top="0.98425196850393704" bottom="0.98425196850393704" header="0.51181102362204722" footer="0.51181102362204722"/>
  <pageSetup paperSize="8" scale="48"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893B0D-9A63-4932-8D73-AE82CAEC5652}">
  <sheetPr codeName="Sheet19">
    <tabColor rgb="FFFF0000"/>
    <pageSetUpPr fitToPage="1"/>
  </sheetPr>
  <dimension ref="A1:AB160"/>
  <sheetViews>
    <sheetView showGridLines="0" view="pageBreakPreview" zoomScaleNormal="55" zoomScaleSheetLayoutView="100" workbookViewId="0"/>
  </sheetViews>
  <sheetFormatPr defaultColWidth="9" defaultRowHeight="14.15" customHeight="1"/>
  <cols>
    <col min="1" max="1" width="4.08984375" style="49" customWidth="1"/>
    <col min="2" max="2" width="7.453125" style="1" customWidth="1"/>
    <col min="3" max="3" width="12.6328125" style="1" customWidth="1"/>
    <col min="4" max="5" width="33.7265625" style="1" customWidth="1"/>
    <col min="6" max="6" width="13.90625" style="1" bestFit="1" customWidth="1"/>
    <col min="7" max="27" width="12.6328125" style="1" customWidth="1"/>
    <col min="28" max="28" width="9" style="49" customWidth="1"/>
    <col min="29" max="16384" width="9" style="1"/>
  </cols>
  <sheetData>
    <row r="1" spans="1:27" s="49" customFormat="1" ht="20">
      <c r="A1" s="51" t="s">
        <v>260</v>
      </c>
    </row>
    <row r="2" spans="1:27" s="49" customFormat="1" ht="15.5">
      <c r="A2" s="51"/>
    </row>
    <row r="3" spans="1:27" s="49" customFormat="1" ht="15.5">
      <c r="A3" s="51"/>
      <c r="B3" s="146" t="s">
        <v>264</v>
      </c>
    </row>
    <row r="4" spans="1:27" s="49" customFormat="1" ht="14">
      <c r="AA4" s="52" t="s">
        <v>28</v>
      </c>
    </row>
    <row r="5" spans="1:27" ht="14">
      <c r="B5" s="49"/>
      <c r="C5" s="49"/>
      <c r="D5" s="49"/>
      <c r="E5" s="49"/>
      <c r="F5" s="49"/>
      <c r="G5" s="41">
        <v>5</v>
      </c>
      <c r="H5" s="41">
        <v>6</v>
      </c>
      <c r="I5" s="41">
        <v>7</v>
      </c>
      <c r="J5" s="41">
        <v>8</v>
      </c>
      <c r="K5" s="41">
        <v>9</v>
      </c>
      <c r="L5" s="41">
        <v>10</v>
      </c>
      <c r="M5" s="41">
        <v>11</v>
      </c>
      <c r="N5" s="41">
        <v>12</v>
      </c>
      <c r="O5" s="41">
        <v>13</v>
      </c>
      <c r="P5" s="41">
        <v>14</v>
      </c>
      <c r="Q5" s="41">
        <v>15</v>
      </c>
      <c r="R5" s="41">
        <v>16</v>
      </c>
      <c r="S5" s="41">
        <v>17</v>
      </c>
      <c r="T5" s="41">
        <v>18</v>
      </c>
      <c r="U5" s="41">
        <v>19</v>
      </c>
      <c r="V5" s="41">
        <v>20</v>
      </c>
      <c r="W5" s="41">
        <v>21</v>
      </c>
      <c r="X5" s="41">
        <v>22</v>
      </c>
      <c r="Y5" s="41">
        <v>23</v>
      </c>
      <c r="Z5" s="41">
        <v>24</v>
      </c>
      <c r="AA5" s="4"/>
    </row>
    <row r="6" spans="1:27" ht="14">
      <c r="B6" s="452" t="s">
        <v>245</v>
      </c>
      <c r="C6" s="453"/>
      <c r="D6" s="453"/>
      <c r="E6" s="453"/>
      <c r="F6" s="454" t="s">
        <v>277</v>
      </c>
      <c r="G6" s="2">
        <v>1</v>
      </c>
      <c r="H6" s="2">
        <f t="shared" ref="H6:Z6" si="0">G6+1</f>
        <v>2</v>
      </c>
      <c r="I6" s="2">
        <f t="shared" si="0"/>
        <v>3</v>
      </c>
      <c r="J6" s="2">
        <f t="shared" si="0"/>
        <v>4</v>
      </c>
      <c r="K6" s="2">
        <f t="shared" si="0"/>
        <v>5</v>
      </c>
      <c r="L6" s="2">
        <f t="shared" si="0"/>
        <v>6</v>
      </c>
      <c r="M6" s="2">
        <f t="shared" si="0"/>
        <v>7</v>
      </c>
      <c r="N6" s="2">
        <f t="shared" si="0"/>
        <v>8</v>
      </c>
      <c r="O6" s="2">
        <f t="shared" si="0"/>
        <v>9</v>
      </c>
      <c r="P6" s="2">
        <f t="shared" si="0"/>
        <v>10</v>
      </c>
      <c r="Q6" s="2">
        <f t="shared" si="0"/>
        <v>11</v>
      </c>
      <c r="R6" s="2">
        <f t="shared" si="0"/>
        <v>12</v>
      </c>
      <c r="S6" s="2">
        <f t="shared" si="0"/>
        <v>13</v>
      </c>
      <c r="T6" s="2">
        <f t="shared" si="0"/>
        <v>14</v>
      </c>
      <c r="U6" s="2">
        <f t="shared" si="0"/>
        <v>15</v>
      </c>
      <c r="V6" s="2">
        <f t="shared" si="0"/>
        <v>16</v>
      </c>
      <c r="W6" s="2">
        <f t="shared" si="0"/>
        <v>17</v>
      </c>
      <c r="X6" s="2">
        <f t="shared" si="0"/>
        <v>18</v>
      </c>
      <c r="Y6" s="2">
        <f t="shared" si="0"/>
        <v>19</v>
      </c>
      <c r="Z6" s="2">
        <f t="shared" si="0"/>
        <v>20</v>
      </c>
      <c r="AA6" s="151" t="s">
        <v>9</v>
      </c>
    </row>
    <row r="7" spans="1:27" ht="14.5" thickBot="1">
      <c r="B7" s="105"/>
      <c r="C7" s="106"/>
      <c r="D7" s="148" t="s">
        <v>218</v>
      </c>
      <c r="E7" s="148" t="s">
        <v>219</v>
      </c>
      <c r="F7" s="455"/>
      <c r="G7" s="107">
        <v>45382</v>
      </c>
      <c r="H7" s="3">
        <f t="shared" ref="H7:Z7" si="1">DATE(YEAR(G7)+1,MONTH(G7),DAY(G7))</f>
        <v>45747</v>
      </c>
      <c r="I7" s="3">
        <f t="shared" si="1"/>
        <v>46112</v>
      </c>
      <c r="J7" s="3">
        <f t="shared" si="1"/>
        <v>46477</v>
      </c>
      <c r="K7" s="3">
        <f t="shared" si="1"/>
        <v>46843</v>
      </c>
      <c r="L7" s="3">
        <f t="shared" si="1"/>
        <v>47208</v>
      </c>
      <c r="M7" s="3">
        <f t="shared" si="1"/>
        <v>47573</v>
      </c>
      <c r="N7" s="3">
        <f t="shared" si="1"/>
        <v>47938</v>
      </c>
      <c r="O7" s="3">
        <f t="shared" si="1"/>
        <v>48304</v>
      </c>
      <c r="P7" s="3">
        <f t="shared" si="1"/>
        <v>48669</v>
      </c>
      <c r="Q7" s="3">
        <f t="shared" si="1"/>
        <v>49034</v>
      </c>
      <c r="R7" s="3">
        <f t="shared" si="1"/>
        <v>49399</v>
      </c>
      <c r="S7" s="3">
        <f t="shared" si="1"/>
        <v>49765</v>
      </c>
      <c r="T7" s="3">
        <f t="shared" si="1"/>
        <v>50130</v>
      </c>
      <c r="U7" s="3">
        <f t="shared" si="1"/>
        <v>50495</v>
      </c>
      <c r="V7" s="3">
        <f t="shared" si="1"/>
        <v>50860</v>
      </c>
      <c r="W7" s="3">
        <f t="shared" si="1"/>
        <v>51226</v>
      </c>
      <c r="X7" s="3">
        <f t="shared" si="1"/>
        <v>51591</v>
      </c>
      <c r="Y7" s="3">
        <f t="shared" si="1"/>
        <v>51956</v>
      </c>
      <c r="Z7" s="3">
        <f t="shared" si="1"/>
        <v>52321</v>
      </c>
      <c r="AA7" s="5"/>
    </row>
    <row r="8" spans="1:27" ht="15" customHeight="1" thickBot="1">
      <c r="B8" s="456" t="s">
        <v>244</v>
      </c>
      <c r="C8" s="457"/>
      <c r="D8" s="458" t="s">
        <v>243</v>
      </c>
      <c r="E8" s="459"/>
      <c r="F8" s="361" t="s">
        <v>282</v>
      </c>
      <c r="G8" s="178"/>
      <c r="H8" s="229">
        <v>38</v>
      </c>
      <c r="I8" s="180"/>
      <c r="J8" s="230">
        <v>37</v>
      </c>
      <c r="K8" s="230">
        <v>6</v>
      </c>
      <c r="L8" s="230">
        <v>19</v>
      </c>
      <c r="M8" s="230">
        <v>7</v>
      </c>
      <c r="N8" s="230">
        <v>8</v>
      </c>
      <c r="O8" s="229">
        <v>12</v>
      </c>
      <c r="P8" s="181"/>
      <c r="Q8" s="230">
        <v>18</v>
      </c>
      <c r="R8" s="230">
        <v>3</v>
      </c>
      <c r="S8" s="229">
        <v>14</v>
      </c>
      <c r="T8" s="185"/>
      <c r="U8" s="230">
        <v>29</v>
      </c>
      <c r="V8" s="230">
        <v>7</v>
      </c>
      <c r="W8" s="229">
        <v>12</v>
      </c>
      <c r="X8" s="187"/>
      <c r="Y8" s="229">
        <v>39</v>
      </c>
      <c r="Z8" s="221"/>
      <c r="AA8" s="94">
        <f>SUM(G8:Z8)</f>
        <v>249</v>
      </c>
    </row>
    <row r="9" spans="1:27" ht="14.5" thickBot="1">
      <c r="B9" s="467" t="s">
        <v>162</v>
      </c>
      <c r="C9" s="108" t="s">
        <v>144</v>
      </c>
      <c r="D9" s="380" t="s">
        <v>88</v>
      </c>
      <c r="E9" s="385" t="s">
        <v>88</v>
      </c>
      <c r="F9" s="164" t="str">
        <f>IF(E9="","",IF(D9=E9,"無","有"))</f>
        <v>無</v>
      </c>
      <c r="G9" s="231" t="s">
        <v>268</v>
      </c>
      <c r="H9" s="232" t="s">
        <v>268</v>
      </c>
      <c r="I9" s="229">
        <v>2</v>
      </c>
      <c r="J9" s="233" t="s">
        <v>268</v>
      </c>
      <c r="K9" s="234" t="s">
        <v>268</v>
      </c>
      <c r="L9" s="234" t="s">
        <v>268</v>
      </c>
      <c r="M9" s="235" t="s">
        <v>268</v>
      </c>
      <c r="N9" s="236" t="s">
        <v>268</v>
      </c>
      <c r="O9" s="234" t="s">
        <v>268</v>
      </c>
      <c r="P9" s="234" t="s">
        <v>268</v>
      </c>
      <c r="Q9" s="234" t="s">
        <v>268</v>
      </c>
      <c r="R9" s="235" t="s">
        <v>268</v>
      </c>
      <c r="S9" s="237" t="s">
        <v>268</v>
      </c>
      <c r="T9" s="230">
        <v>24</v>
      </c>
      <c r="U9" s="229">
        <v>24</v>
      </c>
      <c r="V9" s="233" t="s">
        <v>268</v>
      </c>
      <c r="W9" s="235" t="s">
        <v>268</v>
      </c>
      <c r="X9" s="236" t="s">
        <v>268</v>
      </c>
      <c r="Y9" s="234" t="s">
        <v>268</v>
      </c>
      <c r="Z9" s="238" t="s">
        <v>268</v>
      </c>
      <c r="AA9" s="14">
        <f t="shared" ref="AA9:AA64" si="2">SUM(G9:Z9)</f>
        <v>50</v>
      </c>
    </row>
    <row r="10" spans="1:27" ht="14.5" thickBot="1">
      <c r="B10" s="468"/>
      <c r="C10" s="464" t="s">
        <v>165</v>
      </c>
      <c r="D10" s="353" t="s">
        <v>89</v>
      </c>
      <c r="E10" s="386" t="s">
        <v>89</v>
      </c>
      <c r="F10" s="113" t="str">
        <f t="shared" ref="F10:F64" si="3">IF(E10="","",IF(D10=E10,"無","有"))</f>
        <v>無</v>
      </c>
      <c r="G10" s="239" t="s">
        <v>268</v>
      </c>
      <c r="H10" s="240" t="s">
        <v>268</v>
      </c>
      <c r="I10" s="241" t="s">
        <v>268</v>
      </c>
      <c r="J10" s="242" t="s">
        <v>268</v>
      </c>
      <c r="K10" s="242" t="s">
        <v>268</v>
      </c>
      <c r="L10" s="242" t="s">
        <v>268</v>
      </c>
      <c r="M10" s="240" t="s">
        <v>268</v>
      </c>
      <c r="N10" s="243" t="s">
        <v>268</v>
      </c>
      <c r="O10" s="242" t="s">
        <v>268</v>
      </c>
      <c r="P10" s="242" t="s">
        <v>268</v>
      </c>
      <c r="Q10" s="242" t="s">
        <v>268</v>
      </c>
      <c r="R10" s="240" t="s">
        <v>268</v>
      </c>
      <c r="S10" s="243" t="s">
        <v>268</v>
      </c>
      <c r="T10" s="244" t="s">
        <v>268</v>
      </c>
      <c r="U10" s="244" t="s">
        <v>268</v>
      </c>
      <c r="V10" s="242" t="s">
        <v>268</v>
      </c>
      <c r="W10" s="240" t="s">
        <v>268</v>
      </c>
      <c r="X10" s="243" t="s">
        <v>268</v>
      </c>
      <c r="Y10" s="240" t="s">
        <v>268</v>
      </c>
      <c r="Z10" s="229">
        <v>5</v>
      </c>
      <c r="AA10" s="15">
        <f t="shared" si="2"/>
        <v>5</v>
      </c>
    </row>
    <row r="11" spans="1:27" ht="14.5" thickBot="1">
      <c r="B11" s="468"/>
      <c r="C11" s="464"/>
      <c r="D11" s="353" t="s">
        <v>90</v>
      </c>
      <c r="E11" s="386" t="s">
        <v>90</v>
      </c>
      <c r="F11" s="113" t="str">
        <f t="shared" si="3"/>
        <v>無</v>
      </c>
      <c r="G11" s="239" t="s">
        <v>268</v>
      </c>
      <c r="H11" s="240" t="s">
        <v>268</v>
      </c>
      <c r="I11" s="243" t="s">
        <v>268</v>
      </c>
      <c r="J11" s="242" t="s">
        <v>268</v>
      </c>
      <c r="K11" s="242" t="s">
        <v>268</v>
      </c>
      <c r="L11" s="242" t="s">
        <v>268</v>
      </c>
      <c r="M11" s="240" t="s">
        <v>268</v>
      </c>
      <c r="N11" s="243" t="s">
        <v>268</v>
      </c>
      <c r="O11" s="242" t="s">
        <v>268</v>
      </c>
      <c r="P11" s="242" t="s">
        <v>268</v>
      </c>
      <c r="Q11" s="242" t="s">
        <v>268</v>
      </c>
      <c r="R11" s="240" t="s">
        <v>268</v>
      </c>
      <c r="S11" s="243" t="s">
        <v>268</v>
      </c>
      <c r="T11" s="242" t="s">
        <v>268</v>
      </c>
      <c r="U11" s="242" t="s">
        <v>268</v>
      </c>
      <c r="V11" s="242" t="s">
        <v>268</v>
      </c>
      <c r="W11" s="245" t="s">
        <v>268</v>
      </c>
      <c r="X11" s="246" t="s">
        <v>268</v>
      </c>
      <c r="Y11" s="240" t="s">
        <v>268</v>
      </c>
      <c r="Z11" s="229">
        <v>2</v>
      </c>
      <c r="AA11" s="15">
        <f t="shared" si="2"/>
        <v>2</v>
      </c>
    </row>
    <row r="12" spans="1:27" ht="14.5" thickBot="1">
      <c r="B12" s="468"/>
      <c r="C12" s="464"/>
      <c r="D12" s="353" t="s">
        <v>91</v>
      </c>
      <c r="E12" s="386" t="s">
        <v>91</v>
      </c>
      <c r="F12" s="113" t="str">
        <f t="shared" si="3"/>
        <v>無</v>
      </c>
      <c r="G12" s="239" t="s">
        <v>268</v>
      </c>
      <c r="H12" s="240" t="s">
        <v>268</v>
      </c>
      <c r="I12" s="243" t="s">
        <v>268</v>
      </c>
      <c r="J12" s="242" t="s">
        <v>268</v>
      </c>
      <c r="K12" s="242" t="s">
        <v>268</v>
      </c>
      <c r="L12" s="242" t="s">
        <v>268</v>
      </c>
      <c r="M12" s="240" t="s">
        <v>268</v>
      </c>
      <c r="N12" s="243" t="s">
        <v>268</v>
      </c>
      <c r="O12" s="242" t="s">
        <v>268</v>
      </c>
      <c r="P12" s="242" t="s">
        <v>268</v>
      </c>
      <c r="Q12" s="242" t="s">
        <v>268</v>
      </c>
      <c r="R12" s="240" t="s">
        <v>268</v>
      </c>
      <c r="S12" s="243" t="s">
        <v>268</v>
      </c>
      <c r="T12" s="247" t="s">
        <v>268</v>
      </c>
      <c r="U12" s="247" t="s">
        <v>268</v>
      </c>
      <c r="V12" s="240" t="s">
        <v>268</v>
      </c>
      <c r="W12" s="229">
        <v>20</v>
      </c>
      <c r="X12" s="229">
        <v>20</v>
      </c>
      <c r="Y12" s="239" t="s">
        <v>268</v>
      </c>
      <c r="Z12" s="244" t="s">
        <v>268</v>
      </c>
      <c r="AA12" s="15">
        <f t="shared" si="2"/>
        <v>40</v>
      </c>
    </row>
    <row r="13" spans="1:27" ht="14.5" thickBot="1">
      <c r="B13" s="468"/>
      <c r="C13" s="464"/>
      <c r="D13" s="353" t="s">
        <v>92</v>
      </c>
      <c r="E13" s="386" t="s">
        <v>92</v>
      </c>
      <c r="F13" s="113" t="str">
        <f t="shared" si="3"/>
        <v>無</v>
      </c>
      <c r="G13" s="239" t="s">
        <v>268</v>
      </c>
      <c r="H13" s="240" t="s">
        <v>268</v>
      </c>
      <c r="I13" s="243" t="s">
        <v>268</v>
      </c>
      <c r="J13" s="242" t="s">
        <v>268</v>
      </c>
      <c r="K13" s="242" t="s">
        <v>268</v>
      </c>
      <c r="L13" s="242" t="s">
        <v>268</v>
      </c>
      <c r="M13" s="240" t="s">
        <v>268</v>
      </c>
      <c r="N13" s="243" t="s">
        <v>268</v>
      </c>
      <c r="O13" s="242" t="s">
        <v>268</v>
      </c>
      <c r="P13" s="242" t="s">
        <v>268</v>
      </c>
      <c r="Q13" s="242" t="s">
        <v>268</v>
      </c>
      <c r="R13" s="240" t="s">
        <v>268</v>
      </c>
      <c r="S13" s="248" t="s">
        <v>268</v>
      </c>
      <c r="T13" s="230">
        <v>15</v>
      </c>
      <c r="U13" s="229">
        <v>15</v>
      </c>
      <c r="V13" s="249" t="s">
        <v>268</v>
      </c>
      <c r="W13" s="250" t="s">
        <v>268</v>
      </c>
      <c r="X13" s="251" t="s">
        <v>268</v>
      </c>
      <c r="Y13" s="242" t="s">
        <v>268</v>
      </c>
      <c r="Z13" s="242" t="s">
        <v>268</v>
      </c>
      <c r="AA13" s="15">
        <f t="shared" si="2"/>
        <v>30</v>
      </c>
    </row>
    <row r="14" spans="1:27" ht="14.5" thickBot="1">
      <c r="B14" s="468"/>
      <c r="C14" s="464"/>
      <c r="D14" s="353" t="s">
        <v>93</v>
      </c>
      <c r="E14" s="386" t="s">
        <v>93</v>
      </c>
      <c r="F14" s="113" t="str">
        <f t="shared" si="3"/>
        <v>無</v>
      </c>
      <c r="G14" s="239" t="s">
        <v>268</v>
      </c>
      <c r="H14" s="240" t="s">
        <v>268</v>
      </c>
      <c r="I14" s="243" t="s">
        <v>268</v>
      </c>
      <c r="J14" s="242" t="s">
        <v>268</v>
      </c>
      <c r="K14" s="242" t="s">
        <v>268</v>
      </c>
      <c r="L14" s="242" t="s">
        <v>268</v>
      </c>
      <c r="M14" s="240" t="s">
        <v>268</v>
      </c>
      <c r="N14" s="243" t="s">
        <v>268</v>
      </c>
      <c r="O14" s="242" t="s">
        <v>268</v>
      </c>
      <c r="P14" s="242" t="s">
        <v>268</v>
      </c>
      <c r="Q14" s="242" t="s">
        <v>268</v>
      </c>
      <c r="R14" s="240" t="s">
        <v>268</v>
      </c>
      <c r="S14" s="243" t="s">
        <v>268</v>
      </c>
      <c r="T14" s="244" t="s">
        <v>268</v>
      </c>
      <c r="U14" s="252" t="s">
        <v>268</v>
      </c>
      <c r="V14" s="230">
        <v>10</v>
      </c>
      <c r="W14" s="229">
        <v>10</v>
      </c>
      <c r="X14" s="253" t="s">
        <v>268</v>
      </c>
      <c r="Y14" s="242" t="s">
        <v>268</v>
      </c>
      <c r="Z14" s="242" t="s">
        <v>268</v>
      </c>
      <c r="AA14" s="15">
        <f t="shared" si="2"/>
        <v>20</v>
      </c>
    </row>
    <row r="15" spans="1:27" ht="14.5" thickBot="1">
      <c r="B15" s="468"/>
      <c r="C15" s="465" t="s">
        <v>145</v>
      </c>
      <c r="D15" s="381" t="s">
        <v>94</v>
      </c>
      <c r="E15" s="387" t="s">
        <v>94</v>
      </c>
      <c r="F15" s="113" t="str">
        <f t="shared" si="3"/>
        <v>無</v>
      </c>
      <c r="G15" s="239" t="s">
        <v>268</v>
      </c>
      <c r="H15" s="240" t="s">
        <v>268</v>
      </c>
      <c r="I15" s="243" t="s">
        <v>268</v>
      </c>
      <c r="J15" s="240" t="s">
        <v>268</v>
      </c>
      <c r="K15" s="230">
        <v>3</v>
      </c>
      <c r="L15" s="229">
        <v>3</v>
      </c>
      <c r="M15" s="254" t="s">
        <v>268</v>
      </c>
      <c r="N15" s="243" t="s">
        <v>268</v>
      </c>
      <c r="O15" s="242" t="s">
        <v>268</v>
      </c>
      <c r="P15" s="242" t="s">
        <v>268</v>
      </c>
      <c r="Q15" s="242" t="s">
        <v>268</v>
      </c>
      <c r="R15" s="245" t="s">
        <v>268</v>
      </c>
      <c r="S15" s="246" t="s">
        <v>268</v>
      </c>
      <c r="T15" s="242" t="s">
        <v>268</v>
      </c>
      <c r="U15" s="242" t="s">
        <v>268</v>
      </c>
      <c r="V15" s="242" t="s">
        <v>268</v>
      </c>
      <c r="W15" s="240" t="s">
        <v>268</v>
      </c>
      <c r="X15" s="243" t="s">
        <v>268</v>
      </c>
      <c r="Y15" s="242" t="s">
        <v>268</v>
      </c>
      <c r="Z15" s="242" t="s">
        <v>268</v>
      </c>
      <c r="AA15" s="15">
        <f t="shared" si="2"/>
        <v>6</v>
      </c>
    </row>
    <row r="16" spans="1:27" ht="14.5" thickBot="1">
      <c r="B16" s="468"/>
      <c r="C16" s="465"/>
      <c r="D16" s="381" t="s">
        <v>95</v>
      </c>
      <c r="E16" s="387" t="s">
        <v>95</v>
      </c>
      <c r="F16" s="113" t="str">
        <f t="shared" si="3"/>
        <v>無</v>
      </c>
      <c r="G16" s="239" t="s">
        <v>268</v>
      </c>
      <c r="H16" s="240" t="s">
        <v>268</v>
      </c>
      <c r="I16" s="246" t="s">
        <v>268</v>
      </c>
      <c r="J16" s="247" t="s">
        <v>268</v>
      </c>
      <c r="K16" s="244" t="s">
        <v>268</v>
      </c>
      <c r="L16" s="244" t="s">
        <v>268</v>
      </c>
      <c r="M16" s="240" t="s">
        <v>268</v>
      </c>
      <c r="N16" s="243" t="s">
        <v>268</v>
      </c>
      <c r="O16" s="242" t="s">
        <v>268</v>
      </c>
      <c r="P16" s="242" t="s">
        <v>268</v>
      </c>
      <c r="Q16" s="240" t="s">
        <v>268</v>
      </c>
      <c r="R16" s="229">
        <v>100</v>
      </c>
      <c r="S16" s="229">
        <v>100</v>
      </c>
      <c r="T16" s="255"/>
      <c r="U16" s="242"/>
      <c r="V16" s="242"/>
      <c r="W16" s="256"/>
      <c r="X16" s="243"/>
      <c r="Y16" s="242" t="s">
        <v>268</v>
      </c>
      <c r="Z16" s="242" t="s">
        <v>268</v>
      </c>
      <c r="AA16" s="15">
        <f t="shared" si="2"/>
        <v>200</v>
      </c>
    </row>
    <row r="17" spans="2:27" ht="14.5" thickBot="1">
      <c r="B17" s="468"/>
      <c r="C17" s="465"/>
      <c r="D17" s="381" t="s">
        <v>96</v>
      </c>
      <c r="E17" s="387" t="s">
        <v>96</v>
      </c>
      <c r="F17" s="113" t="str">
        <f t="shared" si="3"/>
        <v>無</v>
      </c>
      <c r="G17" s="239" t="s">
        <v>268</v>
      </c>
      <c r="H17" s="257" t="s">
        <v>268</v>
      </c>
      <c r="I17" s="258">
        <v>30</v>
      </c>
      <c r="J17" s="229">
        <v>30</v>
      </c>
      <c r="K17" s="239" t="s">
        <v>268</v>
      </c>
      <c r="L17" s="242" t="s">
        <v>268</v>
      </c>
      <c r="M17" s="240" t="s">
        <v>268</v>
      </c>
      <c r="N17" s="243" t="s">
        <v>268</v>
      </c>
      <c r="O17" s="242" t="s">
        <v>268</v>
      </c>
      <c r="P17" s="242" t="s">
        <v>268</v>
      </c>
      <c r="Q17" s="240" t="s">
        <v>268</v>
      </c>
      <c r="R17" s="229">
        <v>6.6</v>
      </c>
      <c r="S17" s="229">
        <v>6.6</v>
      </c>
      <c r="T17" s="255"/>
      <c r="U17" s="242"/>
      <c r="V17" s="242"/>
      <c r="W17" s="255"/>
      <c r="X17" s="243"/>
      <c r="Y17" s="242" t="s">
        <v>268</v>
      </c>
      <c r="Z17" s="242" t="s">
        <v>268</v>
      </c>
      <c r="AA17" s="15">
        <f t="shared" si="2"/>
        <v>73.199999999999989</v>
      </c>
    </row>
    <row r="18" spans="2:27" ht="14.5" thickBot="1">
      <c r="B18" s="468"/>
      <c r="C18" s="465"/>
      <c r="D18" s="381" t="s">
        <v>97</v>
      </c>
      <c r="E18" s="387" t="s">
        <v>97</v>
      </c>
      <c r="F18" s="113" t="str">
        <f t="shared" si="3"/>
        <v>無</v>
      </c>
      <c r="G18" s="239" t="s">
        <v>268</v>
      </c>
      <c r="H18" s="240" t="s">
        <v>268</v>
      </c>
      <c r="I18" s="241" t="s">
        <v>268</v>
      </c>
      <c r="J18" s="244" t="s">
        <v>268</v>
      </c>
      <c r="K18" s="242" t="s">
        <v>268</v>
      </c>
      <c r="L18" s="242" t="s">
        <v>268</v>
      </c>
      <c r="M18" s="240" t="s">
        <v>268</v>
      </c>
      <c r="N18" s="243" t="s">
        <v>268</v>
      </c>
      <c r="O18" s="242" t="s">
        <v>268</v>
      </c>
      <c r="P18" s="242" t="s">
        <v>268</v>
      </c>
      <c r="Q18" s="240" t="s">
        <v>268</v>
      </c>
      <c r="R18" s="229">
        <v>80</v>
      </c>
      <c r="S18" s="229">
        <v>80</v>
      </c>
      <c r="T18" s="255"/>
      <c r="U18" s="242"/>
      <c r="V18" s="242"/>
      <c r="W18" s="256"/>
      <c r="X18" s="243"/>
      <c r="Y18" s="242" t="s">
        <v>268</v>
      </c>
      <c r="Z18" s="242" t="s">
        <v>268</v>
      </c>
      <c r="AA18" s="15">
        <f t="shared" si="2"/>
        <v>160</v>
      </c>
    </row>
    <row r="19" spans="2:27" ht="14.5" thickBot="1">
      <c r="B19" s="468"/>
      <c r="C19" s="465"/>
      <c r="D19" s="381" t="s">
        <v>98</v>
      </c>
      <c r="E19" s="387" t="s">
        <v>98</v>
      </c>
      <c r="F19" s="113" t="str">
        <f t="shared" si="3"/>
        <v>無</v>
      </c>
      <c r="G19" s="239" t="s">
        <v>268</v>
      </c>
      <c r="H19" s="240" t="s">
        <v>268</v>
      </c>
      <c r="I19" s="243" t="s">
        <v>268</v>
      </c>
      <c r="J19" s="240" t="s">
        <v>268</v>
      </c>
      <c r="K19" s="230">
        <v>30</v>
      </c>
      <c r="L19" s="229">
        <v>30</v>
      </c>
      <c r="M19" s="254" t="s">
        <v>268</v>
      </c>
      <c r="N19" s="243" t="s">
        <v>268</v>
      </c>
      <c r="O19" s="242" t="s">
        <v>268</v>
      </c>
      <c r="P19" s="242" t="s">
        <v>268</v>
      </c>
      <c r="Q19" s="242" t="s">
        <v>268</v>
      </c>
      <c r="R19" s="240" t="s">
        <v>268</v>
      </c>
      <c r="S19" s="243" t="s">
        <v>268</v>
      </c>
      <c r="T19" s="242" t="s">
        <v>268</v>
      </c>
      <c r="U19" s="242" t="s">
        <v>268</v>
      </c>
      <c r="V19" s="242" t="s">
        <v>268</v>
      </c>
      <c r="W19" s="240" t="s">
        <v>268</v>
      </c>
      <c r="X19" s="243" t="s">
        <v>268</v>
      </c>
      <c r="Y19" s="242" t="s">
        <v>268</v>
      </c>
      <c r="Z19" s="242" t="s">
        <v>268</v>
      </c>
      <c r="AA19" s="15">
        <f t="shared" si="2"/>
        <v>60</v>
      </c>
    </row>
    <row r="20" spans="2:27" ht="14.5" thickBot="1">
      <c r="B20" s="468"/>
      <c r="C20" s="465"/>
      <c r="D20" s="381" t="s">
        <v>99</v>
      </c>
      <c r="E20" s="387" t="s">
        <v>99</v>
      </c>
      <c r="F20" s="113" t="str">
        <f t="shared" si="3"/>
        <v>無</v>
      </c>
      <c r="G20" s="239" t="s">
        <v>268</v>
      </c>
      <c r="H20" s="240" t="s">
        <v>268</v>
      </c>
      <c r="I20" s="243" t="s">
        <v>268</v>
      </c>
      <c r="J20" s="242" t="s">
        <v>268</v>
      </c>
      <c r="K20" s="242" t="s">
        <v>268</v>
      </c>
      <c r="L20" s="240" t="s">
        <v>268</v>
      </c>
      <c r="M20" s="229">
        <v>19</v>
      </c>
      <c r="N20" s="229">
        <v>19</v>
      </c>
      <c r="O20" s="239" t="s">
        <v>268</v>
      </c>
      <c r="P20" s="242" t="s">
        <v>268</v>
      </c>
      <c r="Q20" s="242" t="s">
        <v>268</v>
      </c>
      <c r="R20" s="240" t="s">
        <v>268</v>
      </c>
      <c r="S20" s="243" t="s">
        <v>268</v>
      </c>
      <c r="T20" s="242" t="s">
        <v>268</v>
      </c>
      <c r="U20" s="242" t="s">
        <v>268</v>
      </c>
      <c r="V20" s="247" t="s">
        <v>268</v>
      </c>
      <c r="W20" s="245" t="s">
        <v>268</v>
      </c>
      <c r="X20" s="243" t="s">
        <v>268</v>
      </c>
      <c r="Y20" s="242" t="s">
        <v>268</v>
      </c>
      <c r="Z20" s="242" t="s">
        <v>268</v>
      </c>
      <c r="AA20" s="15">
        <f t="shared" si="2"/>
        <v>38</v>
      </c>
    </row>
    <row r="21" spans="2:27" ht="14.5" thickBot="1">
      <c r="B21" s="468"/>
      <c r="C21" s="465" t="s">
        <v>146</v>
      </c>
      <c r="D21" s="381" t="s">
        <v>100</v>
      </c>
      <c r="E21" s="387" t="s">
        <v>100</v>
      </c>
      <c r="F21" s="113" t="str">
        <f t="shared" si="3"/>
        <v>無</v>
      </c>
      <c r="G21" s="239" t="s">
        <v>268</v>
      </c>
      <c r="H21" s="240" t="s">
        <v>268</v>
      </c>
      <c r="I21" s="243" t="s">
        <v>268</v>
      </c>
      <c r="J21" s="242" t="s">
        <v>268</v>
      </c>
      <c r="K21" s="242" t="s">
        <v>268</v>
      </c>
      <c r="L21" s="242" t="s">
        <v>268</v>
      </c>
      <c r="M21" s="250" t="s">
        <v>268</v>
      </c>
      <c r="N21" s="259" t="s">
        <v>268</v>
      </c>
      <c r="O21" s="242" t="s">
        <v>268</v>
      </c>
      <c r="P21" s="242" t="s">
        <v>268</v>
      </c>
      <c r="Q21" s="242" t="s">
        <v>268</v>
      </c>
      <c r="R21" s="240" t="s">
        <v>268</v>
      </c>
      <c r="S21" s="243" t="s">
        <v>268</v>
      </c>
      <c r="T21" s="242" t="s">
        <v>268</v>
      </c>
      <c r="U21" s="240" t="s">
        <v>268</v>
      </c>
      <c r="V21" s="230">
        <v>65</v>
      </c>
      <c r="W21" s="229">
        <v>65</v>
      </c>
      <c r="X21" s="253" t="s">
        <v>268</v>
      </c>
      <c r="Y21" s="242" t="s">
        <v>268</v>
      </c>
      <c r="Z21" s="242" t="s">
        <v>268</v>
      </c>
      <c r="AA21" s="15">
        <f t="shared" si="2"/>
        <v>130</v>
      </c>
    </row>
    <row r="22" spans="2:27" ht="14.5" thickBot="1">
      <c r="B22" s="468"/>
      <c r="C22" s="465"/>
      <c r="D22" s="381" t="s">
        <v>101</v>
      </c>
      <c r="E22" s="387" t="s">
        <v>101</v>
      </c>
      <c r="F22" s="113" t="str">
        <f t="shared" si="3"/>
        <v>無</v>
      </c>
      <c r="G22" s="239" t="s">
        <v>268</v>
      </c>
      <c r="H22" s="240" t="s">
        <v>268</v>
      </c>
      <c r="I22" s="243" t="s">
        <v>268</v>
      </c>
      <c r="J22" s="242" t="s">
        <v>268</v>
      </c>
      <c r="K22" s="242" t="s">
        <v>268</v>
      </c>
      <c r="L22" s="240" t="s">
        <v>268</v>
      </c>
      <c r="M22" s="229">
        <v>30</v>
      </c>
      <c r="N22" s="229">
        <v>30</v>
      </c>
      <c r="O22" s="239" t="s">
        <v>268</v>
      </c>
      <c r="P22" s="242" t="s">
        <v>268</v>
      </c>
      <c r="Q22" s="242" t="s">
        <v>268</v>
      </c>
      <c r="R22" s="240" t="s">
        <v>268</v>
      </c>
      <c r="S22" s="243" t="s">
        <v>268</v>
      </c>
      <c r="T22" s="242" t="s">
        <v>268</v>
      </c>
      <c r="U22" s="242" t="s">
        <v>268</v>
      </c>
      <c r="V22" s="260" t="s">
        <v>268</v>
      </c>
      <c r="W22" s="250" t="s">
        <v>268</v>
      </c>
      <c r="X22" s="243" t="s">
        <v>268</v>
      </c>
      <c r="Y22" s="242" t="s">
        <v>268</v>
      </c>
      <c r="Z22" s="242" t="s">
        <v>268</v>
      </c>
      <c r="AA22" s="15">
        <f t="shared" si="2"/>
        <v>60</v>
      </c>
    </row>
    <row r="23" spans="2:27" ht="14.5" thickBot="1">
      <c r="B23" s="468"/>
      <c r="C23" s="465"/>
      <c r="D23" s="381" t="s">
        <v>102</v>
      </c>
      <c r="E23" s="387" t="s">
        <v>102</v>
      </c>
      <c r="F23" s="113" t="str">
        <f t="shared" si="3"/>
        <v>無</v>
      </c>
      <c r="G23" s="239" t="s">
        <v>268</v>
      </c>
      <c r="H23" s="240" t="s">
        <v>268</v>
      </c>
      <c r="I23" s="243" t="s">
        <v>268</v>
      </c>
      <c r="J23" s="242" t="s">
        <v>268</v>
      </c>
      <c r="K23" s="242" t="s">
        <v>268</v>
      </c>
      <c r="L23" s="242" t="s">
        <v>268</v>
      </c>
      <c r="M23" s="252" t="s">
        <v>268</v>
      </c>
      <c r="N23" s="251" t="s">
        <v>268</v>
      </c>
      <c r="O23" s="247" t="s">
        <v>268</v>
      </c>
      <c r="P23" s="247" t="s">
        <v>268</v>
      </c>
      <c r="Q23" s="242" t="s">
        <v>268</v>
      </c>
      <c r="R23" s="240" t="s">
        <v>268</v>
      </c>
      <c r="S23" s="243" t="s">
        <v>268</v>
      </c>
      <c r="T23" s="242" t="s">
        <v>268</v>
      </c>
      <c r="U23" s="240" t="s">
        <v>268</v>
      </c>
      <c r="V23" s="230">
        <v>70</v>
      </c>
      <c r="W23" s="229">
        <v>70</v>
      </c>
      <c r="X23" s="253" t="s">
        <v>268</v>
      </c>
      <c r="Y23" s="242" t="s">
        <v>268</v>
      </c>
      <c r="Z23" s="242" t="s">
        <v>268</v>
      </c>
      <c r="AA23" s="15">
        <f t="shared" si="2"/>
        <v>140</v>
      </c>
    </row>
    <row r="24" spans="2:27" ht="14.5" thickBot="1">
      <c r="B24" s="468"/>
      <c r="C24" s="465"/>
      <c r="D24" s="381" t="s">
        <v>103</v>
      </c>
      <c r="E24" s="387" t="s">
        <v>103</v>
      </c>
      <c r="F24" s="113" t="str">
        <f t="shared" si="3"/>
        <v>無</v>
      </c>
      <c r="G24" s="239" t="s">
        <v>268</v>
      </c>
      <c r="H24" s="240" t="s">
        <v>268</v>
      </c>
      <c r="I24" s="243" t="s">
        <v>268</v>
      </c>
      <c r="J24" s="242" t="s">
        <v>268</v>
      </c>
      <c r="K24" s="247" t="s">
        <v>268</v>
      </c>
      <c r="L24" s="247" t="s">
        <v>268</v>
      </c>
      <c r="M24" s="240" t="s">
        <v>268</v>
      </c>
      <c r="N24" s="248" t="s">
        <v>268</v>
      </c>
      <c r="O24" s="258">
        <v>20</v>
      </c>
      <c r="P24" s="229">
        <v>20</v>
      </c>
      <c r="Q24" s="239" t="s">
        <v>268</v>
      </c>
      <c r="R24" s="240" t="s">
        <v>268</v>
      </c>
      <c r="S24" s="243" t="s">
        <v>268</v>
      </c>
      <c r="T24" s="242" t="s">
        <v>268</v>
      </c>
      <c r="U24" s="242" t="s">
        <v>268</v>
      </c>
      <c r="V24" s="244" t="s">
        <v>268</v>
      </c>
      <c r="W24" s="252" t="s">
        <v>268</v>
      </c>
      <c r="X24" s="243" t="s">
        <v>268</v>
      </c>
      <c r="Y24" s="242" t="s">
        <v>268</v>
      </c>
      <c r="Z24" s="242" t="s">
        <v>268</v>
      </c>
      <c r="AA24" s="15">
        <f t="shared" si="2"/>
        <v>40</v>
      </c>
    </row>
    <row r="25" spans="2:27" ht="14.5" thickBot="1">
      <c r="B25" s="468"/>
      <c r="C25" s="465" t="s">
        <v>147</v>
      </c>
      <c r="D25" s="381" t="s">
        <v>104</v>
      </c>
      <c r="E25" s="387" t="s">
        <v>104</v>
      </c>
      <c r="F25" s="113" t="str">
        <f t="shared" si="3"/>
        <v>無</v>
      </c>
      <c r="G25" s="239" t="s">
        <v>268</v>
      </c>
      <c r="H25" s="240" t="s">
        <v>268</v>
      </c>
      <c r="I25" s="243" t="s">
        <v>268</v>
      </c>
      <c r="J25" s="240" t="s">
        <v>268</v>
      </c>
      <c r="K25" s="230">
        <v>10</v>
      </c>
      <c r="L25" s="229">
        <v>20</v>
      </c>
      <c r="M25" s="254" t="s">
        <v>268</v>
      </c>
      <c r="N25" s="243" t="s">
        <v>268</v>
      </c>
      <c r="O25" s="244" t="s">
        <v>268</v>
      </c>
      <c r="P25" s="244" t="s">
        <v>268</v>
      </c>
      <c r="Q25" s="242" t="s">
        <v>268</v>
      </c>
      <c r="R25" s="240" t="s">
        <v>268</v>
      </c>
      <c r="S25" s="243" t="s">
        <v>268</v>
      </c>
      <c r="T25" s="242" t="s">
        <v>268</v>
      </c>
      <c r="U25" s="242" t="s">
        <v>268</v>
      </c>
      <c r="V25" s="242" t="s">
        <v>268</v>
      </c>
      <c r="W25" s="240" t="s">
        <v>268</v>
      </c>
      <c r="X25" s="243" t="s">
        <v>268</v>
      </c>
      <c r="Y25" s="242" t="s">
        <v>268</v>
      </c>
      <c r="Z25" s="242" t="s">
        <v>268</v>
      </c>
      <c r="AA25" s="15">
        <f t="shared" si="2"/>
        <v>30</v>
      </c>
    </row>
    <row r="26" spans="2:27" ht="14.5" thickBot="1">
      <c r="B26" s="468"/>
      <c r="C26" s="465"/>
      <c r="D26" s="381" t="s">
        <v>105</v>
      </c>
      <c r="E26" s="387" t="s">
        <v>105</v>
      </c>
      <c r="F26" s="113" t="str">
        <f t="shared" si="3"/>
        <v>無</v>
      </c>
      <c r="G26" s="239" t="s">
        <v>268</v>
      </c>
      <c r="H26" s="240" t="s">
        <v>268</v>
      </c>
      <c r="I26" s="243" t="s">
        <v>268</v>
      </c>
      <c r="J26" s="240" t="s">
        <v>268</v>
      </c>
      <c r="K26" s="230">
        <v>9</v>
      </c>
      <c r="L26" s="229">
        <v>9</v>
      </c>
      <c r="M26" s="261" t="s">
        <v>268</v>
      </c>
      <c r="N26" s="246" t="s">
        <v>268</v>
      </c>
      <c r="O26" s="242" t="s">
        <v>268</v>
      </c>
      <c r="P26" s="242" t="s">
        <v>268</v>
      </c>
      <c r="Q26" s="242" t="s">
        <v>268</v>
      </c>
      <c r="R26" s="240" t="s">
        <v>268</v>
      </c>
      <c r="S26" s="243" t="s">
        <v>268</v>
      </c>
      <c r="T26" s="242" t="s">
        <v>268</v>
      </c>
      <c r="U26" s="242" t="s">
        <v>268</v>
      </c>
      <c r="V26" s="242" t="s">
        <v>268</v>
      </c>
      <c r="W26" s="240" t="s">
        <v>268</v>
      </c>
      <c r="X26" s="243" t="s">
        <v>268</v>
      </c>
      <c r="Y26" s="242" t="s">
        <v>268</v>
      </c>
      <c r="Z26" s="242" t="s">
        <v>268</v>
      </c>
      <c r="AA26" s="15">
        <f t="shared" si="2"/>
        <v>18</v>
      </c>
    </row>
    <row r="27" spans="2:27" ht="14.5" thickBot="1">
      <c r="B27" s="468"/>
      <c r="C27" s="465"/>
      <c r="D27" s="381" t="s">
        <v>106</v>
      </c>
      <c r="E27" s="387" t="s">
        <v>106</v>
      </c>
      <c r="F27" s="113" t="str">
        <f t="shared" si="3"/>
        <v>無</v>
      </c>
      <c r="G27" s="239" t="s">
        <v>268</v>
      </c>
      <c r="H27" s="240" t="s">
        <v>268</v>
      </c>
      <c r="I27" s="243" t="s">
        <v>268</v>
      </c>
      <c r="J27" s="242" t="s">
        <v>268</v>
      </c>
      <c r="K27" s="244" t="s">
        <v>268</v>
      </c>
      <c r="L27" s="252" t="s">
        <v>268</v>
      </c>
      <c r="M27" s="229">
        <v>15</v>
      </c>
      <c r="N27" s="229">
        <v>18</v>
      </c>
      <c r="O27" s="239" t="s">
        <v>268</v>
      </c>
      <c r="P27" s="242" t="s">
        <v>268</v>
      </c>
      <c r="Q27" s="242" t="s">
        <v>268</v>
      </c>
      <c r="R27" s="240" t="s">
        <v>268</v>
      </c>
      <c r="S27" s="243" t="s">
        <v>268</v>
      </c>
      <c r="T27" s="242" t="s">
        <v>268</v>
      </c>
      <c r="U27" s="242" t="s">
        <v>268</v>
      </c>
      <c r="V27" s="242" t="s">
        <v>268</v>
      </c>
      <c r="W27" s="240" t="s">
        <v>268</v>
      </c>
      <c r="X27" s="243" t="s">
        <v>268</v>
      </c>
      <c r="Y27" s="242" t="s">
        <v>268</v>
      </c>
      <c r="Z27" s="242" t="s">
        <v>268</v>
      </c>
      <c r="AA27" s="15">
        <f t="shared" si="2"/>
        <v>33</v>
      </c>
    </row>
    <row r="28" spans="2:27" ht="14.5" thickBot="1">
      <c r="B28" s="468"/>
      <c r="C28" s="149" t="s">
        <v>148</v>
      </c>
      <c r="D28" s="381" t="s">
        <v>107</v>
      </c>
      <c r="E28" s="387" t="s">
        <v>107</v>
      </c>
      <c r="F28" s="113" t="str">
        <f t="shared" si="3"/>
        <v>無</v>
      </c>
      <c r="G28" s="239" t="s">
        <v>268</v>
      </c>
      <c r="H28" s="257" t="s">
        <v>268</v>
      </c>
      <c r="I28" s="229">
        <v>4</v>
      </c>
      <c r="J28" s="239" t="s">
        <v>268</v>
      </c>
      <c r="K28" s="242" t="s">
        <v>268</v>
      </c>
      <c r="L28" s="242" t="s">
        <v>268</v>
      </c>
      <c r="M28" s="240" t="s">
        <v>268</v>
      </c>
      <c r="N28" s="243" t="s">
        <v>268</v>
      </c>
      <c r="O28" s="242" t="s">
        <v>268</v>
      </c>
      <c r="P28" s="242" t="s">
        <v>268</v>
      </c>
      <c r="Q28" s="240" t="s">
        <v>268</v>
      </c>
      <c r="R28" s="229">
        <v>60</v>
      </c>
      <c r="S28" s="229">
        <v>60</v>
      </c>
      <c r="T28" s="239" t="s">
        <v>268</v>
      </c>
      <c r="U28" s="242" t="s">
        <v>268</v>
      </c>
      <c r="V28" s="242" t="s">
        <v>268</v>
      </c>
      <c r="W28" s="240" t="s">
        <v>268</v>
      </c>
      <c r="X28" s="246" t="s">
        <v>268</v>
      </c>
      <c r="Y28" s="247" t="s">
        <v>268</v>
      </c>
      <c r="Z28" s="242" t="s">
        <v>268</v>
      </c>
      <c r="AA28" s="15">
        <f t="shared" si="2"/>
        <v>124</v>
      </c>
    </row>
    <row r="29" spans="2:27" ht="14.5" thickBot="1">
      <c r="B29" s="468"/>
      <c r="C29" s="149" t="s">
        <v>149</v>
      </c>
      <c r="D29" s="381" t="s">
        <v>108</v>
      </c>
      <c r="E29" s="387" t="s">
        <v>108</v>
      </c>
      <c r="F29" s="113" t="str">
        <f t="shared" si="3"/>
        <v>無</v>
      </c>
      <c r="G29" s="239" t="s">
        <v>268</v>
      </c>
      <c r="H29" s="257" t="s">
        <v>268</v>
      </c>
      <c r="I29" s="229">
        <v>5</v>
      </c>
      <c r="J29" s="239" t="s">
        <v>268</v>
      </c>
      <c r="K29" s="242" t="s">
        <v>268</v>
      </c>
      <c r="L29" s="242" t="s">
        <v>268</v>
      </c>
      <c r="M29" s="240" t="s">
        <v>268</v>
      </c>
      <c r="N29" s="243" t="s">
        <v>268</v>
      </c>
      <c r="O29" s="242" t="s">
        <v>268</v>
      </c>
      <c r="P29" s="247" t="s">
        <v>268</v>
      </c>
      <c r="Q29" s="247" t="s">
        <v>268</v>
      </c>
      <c r="R29" s="252" t="s">
        <v>268</v>
      </c>
      <c r="S29" s="251" t="s">
        <v>268</v>
      </c>
      <c r="T29" s="242" t="s">
        <v>268</v>
      </c>
      <c r="U29" s="242" t="s">
        <v>268</v>
      </c>
      <c r="V29" s="242" t="s">
        <v>268</v>
      </c>
      <c r="W29" s="257" t="s">
        <v>268</v>
      </c>
      <c r="X29" s="258">
        <v>45</v>
      </c>
      <c r="Y29" s="229">
        <v>45</v>
      </c>
      <c r="Z29" s="249" t="s">
        <v>268</v>
      </c>
      <c r="AA29" s="15">
        <f t="shared" si="2"/>
        <v>95</v>
      </c>
    </row>
    <row r="30" spans="2:27" ht="14.5" thickBot="1">
      <c r="B30" s="468"/>
      <c r="C30" s="465" t="s">
        <v>150</v>
      </c>
      <c r="D30" s="381" t="s">
        <v>109</v>
      </c>
      <c r="E30" s="387" t="s">
        <v>109</v>
      </c>
      <c r="F30" s="113" t="str">
        <f t="shared" si="3"/>
        <v>無</v>
      </c>
      <c r="G30" s="239" t="s">
        <v>268</v>
      </c>
      <c r="H30" s="240" t="s">
        <v>268</v>
      </c>
      <c r="I30" s="262" t="s">
        <v>268</v>
      </c>
      <c r="J30" s="247" t="s">
        <v>268</v>
      </c>
      <c r="K30" s="242" t="s">
        <v>268</v>
      </c>
      <c r="L30" s="242" t="s">
        <v>268</v>
      </c>
      <c r="M30" s="240" t="s">
        <v>268</v>
      </c>
      <c r="N30" s="243" t="s">
        <v>268</v>
      </c>
      <c r="O30" s="240" t="s">
        <v>268</v>
      </c>
      <c r="P30" s="258">
        <v>150</v>
      </c>
      <c r="Q30" s="229">
        <v>150</v>
      </c>
      <c r="R30" s="254" t="s">
        <v>268</v>
      </c>
      <c r="S30" s="243" t="s">
        <v>268</v>
      </c>
      <c r="T30" s="242" t="s">
        <v>268</v>
      </c>
      <c r="U30" s="242" t="s">
        <v>268</v>
      </c>
      <c r="V30" s="242" t="s">
        <v>268</v>
      </c>
      <c r="W30" s="240" t="s">
        <v>268</v>
      </c>
      <c r="X30" s="251" t="s">
        <v>268</v>
      </c>
      <c r="Y30" s="252" t="s">
        <v>268</v>
      </c>
      <c r="Z30" s="229">
        <v>30</v>
      </c>
      <c r="AA30" s="15">
        <f t="shared" si="2"/>
        <v>330</v>
      </c>
    </row>
    <row r="31" spans="2:27" ht="14.5" thickBot="1">
      <c r="B31" s="468"/>
      <c r="C31" s="465"/>
      <c r="D31" s="381" t="s">
        <v>110</v>
      </c>
      <c r="E31" s="387" t="s">
        <v>110</v>
      </c>
      <c r="F31" s="113" t="str">
        <f t="shared" si="3"/>
        <v>無</v>
      </c>
      <c r="G31" s="239" t="s">
        <v>268</v>
      </c>
      <c r="H31" s="257" t="s">
        <v>268</v>
      </c>
      <c r="I31" s="258">
        <v>20</v>
      </c>
      <c r="J31" s="229">
        <v>20</v>
      </c>
      <c r="K31" s="249" t="s">
        <v>268</v>
      </c>
      <c r="L31" s="242" t="s">
        <v>268</v>
      </c>
      <c r="M31" s="240" t="s">
        <v>268</v>
      </c>
      <c r="N31" s="243" t="s">
        <v>268</v>
      </c>
      <c r="O31" s="242" t="s">
        <v>268</v>
      </c>
      <c r="P31" s="244" t="s">
        <v>268</v>
      </c>
      <c r="Q31" s="244" t="s">
        <v>268</v>
      </c>
      <c r="R31" s="240" t="s">
        <v>268</v>
      </c>
      <c r="S31" s="243" t="s">
        <v>268</v>
      </c>
      <c r="T31" s="242" t="s">
        <v>268</v>
      </c>
      <c r="U31" s="242" t="s">
        <v>268</v>
      </c>
      <c r="V31" s="242" t="s">
        <v>268</v>
      </c>
      <c r="W31" s="240" t="s">
        <v>268</v>
      </c>
      <c r="X31" s="243" t="s">
        <v>268</v>
      </c>
      <c r="Y31" s="242" t="s">
        <v>268</v>
      </c>
      <c r="Z31" s="260" t="s">
        <v>268</v>
      </c>
      <c r="AA31" s="15">
        <f t="shared" si="2"/>
        <v>40</v>
      </c>
    </row>
    <row r="32" spans="2:27" ht="14.5" thickBot="1">
      <c r="B32" s="468"/>
      <c r="C32" s="465"/>
      <c r="D32" s="381" t="s">
        <v>111</v>
      </c>
      <c r="E32" s="387" t="s">
        <v>111</v>
      </c>
      <c r="F32" s="113" t="str">
        <f t="shared" si="3"/>
        <v>無</v>
      </c>
      <c r="G32" s="239" t="s">
        <v>268</v>
      </c>
      <c r="H32" s="240" t="s">
        <v>268</v>
      </c>
      <c r="I32" s="241" t="s">
        <v>268</v>
      </c>
      <c r="J32" s="252" t="s">
        <v>268</v>
      </c>
      <c r="K32" s="229">
        <v>30</v>
      </c>
      <c r="L32" s="239" t="s">
        <v>268</v>
      </c>
      <c r="M32" s="240" t="s">
        <v>268</v>
      </c>
      <c r="N32" s="243" t="s">
        <v>268</v>
      </c>
      <c r="O32" s="242" t="s">
        <v>268</v>
      </c>
      <c r="P32" s="242" t="s">
        <v>268</v>
      </c>
      <c r="Q32" s="242" t="s">
        <v>268</v>
      </c>
      <c r="R32" s="240" t="s">
        <v>268</v>
      </c>
      <c r="S32" s="243" t="s">
        <v>268</v>
      </c>
      <c r="T32" s="242" t="s">
        <v>268</v>
      </c>
      <c r="U32" s="242" t="s">
        <v>268</v>
      </c>
      <c r="V32" s="242" t="s">
        <v>268</v>
      </c>
      <c r="W32" s="240" t="s">
        <v>268</v>
      </c>
      <c r="X32" s="243" t="s">
        <v>268</v>
      </c>
      <c r="Y32" s="240" t="s">
        <v>268</v>
      </c>
      <c r="Z32" s="229">
        <v>45</v>
      </c>
      <c r="AA32" s="15">
        <f t="shared" si="2"/>
        <v>75</v>
      </c>
    </row>
    <row r="33" spans="2:27" ht="14.5" thickBot="1">
      <c r="B33" s="468"/>
      <c r="C33" s="465" t="s">
        <v>151</v>
      </c>
      <c r="D33" s="381" t="s">
        <v>112</v>
      </c>
      <c r="E33" s="387" t="s">
        <v>112</v>
      </c>
      <c r="F33" s="113" t="str">
        <f t="shared" si="3"/>
        <v>無</v>
      </c>
      <c r="G33" s="239" t="s">
        <v>268</v>
      </c>
      <c r="H33" s="240" t="s">
        <v>268</v>
      </c>
      <c r="I33" s="243" t="s">
        <v>268</v>
      </c>
      <c r="J33" s="242" t="s">
        <v>268</v>
      </c>
      <c r="K33" s="244" t="s">
        <v>268</v>
      </c>
      <c r="L33" s="242" t="s">
        <v>268</v>
      </c>
      <c r="M33" s="240" t="s">
        <v>268</v>
      </c>
      <c r="N33" s="243" t="s">
        <v>268</v>
      </c>
      <c r="O33" s="242" t="s">
        <v>268</v>
      </c>
      <c r="P33" s="242" t="s">
        <v>268</v>
      </c>
      <c r="Q33" s="242" t="s">
        <v>268</v>
      </c>
      <c r="R33" s="240" t="s">
        <v>268</v>
      </c>
      <c r="S33" s="243" t="s">
        <v>268</v>
      </c>
      <c r="T33" s="242" t="s">
        <v>268</v>
      </c>
      <c r="U33" s="242" t="s">
        <v>268</v>
      </c>
      <c r="V33" s="242" t="s">
        <v>268</v>
      </c>
      <c r="W33" s="240" t="s">
        <v>268</v>
      </c>
      <c r="X33" s="246" t="s">
        <v>268</v>
      </c>
      <c r="Y33" s="245" t="s">
        <v>268</v>
      </c>
      <c r="Z33" s="229">
        <v>15</v>
      </c>
      <c r="AA33" s="15">
        <f t="shared" si="2"/>
        <v>15</v>
      </c>
    </row>
    <row r="34" spans="2:27" ht="14.5" thickBot="1">
      <c r="B34" s="468"/>
      <c r="C34" s="465"/>
      <c r="D34" s="353" t="s">
        <v>113</v>
      </c>
      <c r="E34" s="386" t="s">
        <v>113</v>
      </c>
      <c r="F34" s="113" t="str">
        <f t="shared" si="3"/>
        <v>無</v>
      </c>
      <c r="G34" s="239" t="s">
        <v>268</v>
      </c>
      <c r="H34" s="240" t="s">
        <v>268</v>
      </c>
      <c r="I34" s="243" t="s">
        <v>268</v>
      </c>
      <c r="J34" s="242" t="s">
        <v>268</v>
      </c>
      <c r="K34" s="242" t="s">
        <v>268</v>
      </c>
      <c r="L34" s="242" t="s">
        <v>268</v>
      </c>
      <c r="M34" s="240" t="s">
        <v>268</v>
      </c>
      <c r="N34" s="243" t="s">
        <v>268</v>
      </c>
      <c r="O34" s="242" t="s">
        <v>268</v>
      </c>
      <c r="P34" s="242" t="s">
        <v>268</v>
      </c>
      <c r="Q34" s="242" t="s">
        <v>268</v>
      </c>
      <c r="R34" s="240" t="s">
        <v>268</v>
      </c>
      <c r="S34" s="243" t="s">
        <v>268</v>
      </c>
      <c r="T34" s="242" t="s">
        <v>268</v>
      </c>
      <c r="U34" s="242" t="s">
        <v>268</v>
      </c>
      <c r="V34" s="242" t="s">
        <v>268</v>
      </c>
      <c r="W34" s="257" t="s">
        <v>268</v>
      </c>
      <c r="X34" s="258">
        <v>40</v>
      </c>
      <c r="Y34" s="229">
        <v>40</v>
      </c>
      <c r="Z34" s="263" t="s">
        <v>268</v>
      </c>
      <c r="AA34" s="15">
        <f t="shared" si="2"/>
        <v>80</v>
      </c>
    </row>
    <row r="35" spans="2:27" ht="14.5" thickBot="1">
      <c r="B35" s="468"/>
      <c r="C35" s="464" t="s">
        <v>152</v>
      </c>
      <c r="D35" s="353" t="s">
        <v>114</v>
      </c>
      <c r="E35" s="386" t="s">
        <v>114</v>
      </c>
      <c r="F35" s="113" t="str">
        <f t="shared" si="3"/>
        <v>無</v>
      </c>
      <c r="G35" s="239" t="s">
        <v>268</v>
      </c>
      <c r="H35" s="240" t="s">
        <v>268</v>
      </c>
      <c r="I35" s="246" t="s">
        <v>268</v>
      </c>
      <c r="J35" s="247" t="s">
        <v>268</v>
      </c>
      <c r="K35" s="242" t="s">
        <v>268</v>
      </c>
      <c r="L35" s="242" t="s">
        <v>268</v>
      </c>
      <c r="M35" s="240" t="s">
        <v>268</v>
      </c>
      <c r="N35" s="243" t="s">
        <v>268</v>
      </c>
      <c r="O35" s="242" t="s">
        <v>268</v>
      </c>
      <c r="P35" s="242" t="s">
        <v>268</v>
      </c>
      <c r="Q35" s="242" t="s">
        <v>268</v>
      </c>
      <c r="R35" s="257" t="s">
        <v>268</v>
      </c>
      <c r="S35" s="229">
        <v>1</v>
      </c>
      <c r="T35" s="239" t="s">
        <v>268</v>
      </c>
      <c r="U35" s="242" t="s">
        <v>268</v>
      </c>
      <c r="V35" s="242" t="s">
        <v>268</v>
      </c>
      <c r="W35" s="240" t="s">
        <v>268</v>
      </c>
      <c r="X35" s="243" t="s">
        <v>268</v>
      </c>
      <c r="Y35" s="242" t="s">
        <v>268</v>
      </c>
      <c r="Z35" s="242" t="s">
        <v>268</v>
      </c>
      <c r="AA35" s="15">
        <f t="shared" si="2"/>
        <v>1</v>
      </c>
    </row>
    <row r="36" spans="2:27" ht="14.5" thickBot="1">
      <c r="B36" s="468"/>
      <c r="C36" s="464"/>
      <c r="D36" s="353" t="s">
        <v>115</v>
      </c>
      <c r="E36" s="386" t="s">
        <v>115</v>
      </c>
      <c r="F36" s="113" t="str">
        <f t="shared" si="3"/>
        <v>無</v>
      </c>
      <c r="G36" s="239" t="s">
        <v>268</v>
      </c>
      <c r="H36" s="257" t="s">
        <v>268</v>
      </c>
      <c r="I36" s="258">
        <v>30</v>
      </c>
      <c r="J36" s="229">
        <v>30</v>
      </c>
      <c r="K36" s="239" t="s">
        <v>268</v>
      </c>
      <c r="L36" s="242" t="s">
        <v>268</v>
      </c>
      <c r="M36" s="240" t="s">
        <v>268</v>
      </c>
      <c r="N36" s="243" t="s">
        <v>268</v>
      </c>
      <c r="O36" s="242" t="s">
        <v>268</v>
      </c>
      <c r="P36" s="242" t="s">
        <v>268</v>
      </c>
      <c r="Q36" s="242" t="s">
        <v>268</v>
      </c>
      <c r="R36" s="240" t="s">
        <v>268</v>
      </c>
      <c r="S36" s="251" t="s">
        <v>268</v>
      </c>
      <c r="T36" s="242" t="s">
        <v>268</v>
      </c>
      <c r="U36" s="242" t="s">
        <v>268</v>
      </c>
      <c r="V36" s="242" t="s">
        <v>268</v>
      </c>
      <c r="W36" s="240" t="s">
        <v>268</v>
      </c>
      <c r="X36" s="243" t="s">
        <v>268</v>
      </c>
      <c r="Y36" s="242" t="s">
        <v>268</v>
      </c>
      <c r="Z36" s="242" t="s">
        <v>268</v>
      </c>
      <c r="AA36" s="15">
        <f t="shared" si="2"/>
        <v>60</v>
      </c>
    </row>
    <row r="37" spans="2:27" ht="14.5" thickBot="1">
      <c r="B37" s="468"/>
      <c r="C37" s="464"/>
      <c r="D37" s="381" t="s">
        <v>116</v>
      </c>
      <c r="E37" s="387" t="s">
        <v>116</v>
      </c>
      <c r="F37" s="113" t="str">
        <f t="shared" si="3"/>
        <v>無</v>
      </c>
      <c r="G37" s="239" t="s">
        <v>268</v>
      </c>
      <c r="H37" s="257" t="s">
        <v>268</v>
      </c>
      <c r="I37" s="258">
        <v>14</v>
      </c>
      <c r="J37" s="229">
        <v>14</v>
      </c>
      <c r="K37" s="249" t="s">
        <v>268</v>
      </c>
      <c r="L37" s="247" t="s">
        <v>268</v>
      </c>
      <c r="M37" s="240" t="s">
        <v>268</v>
      </c>
      <c r="N37" s="243" t="s">
        <v>268</v>
      </c>
      <c r="O37" s="242" t="s">
        <v>268</v>
      </c>
      <c r="P37" s="242" t="s">
        <v>268</v>
      </c>
      <c r="Q37" s="242" t="s">
        <v>268</v>
      </c>
      <c r="R37" s="240" t="s">
        <v>268</v>
      </c>
      <c r="S37" s="243" t="s">
        <v>268</v>
      </c>
      <c r="T37" s="242" t="s">
        <v>268</v>
      </c>
      <c r="U37" s="242" t="s">
        <v>268</v>
      </c>
      <c r="V37" s="242" t="s">
        <v>268</v>
      </c>
      <c r="W37" s="240" t="s">
        <v>268</v>
      </c>
      <c r="X37" s="243" t="s">
        <v>268</v>
      </c>
      <c r="Y37" s="242" t="s">
        <v>268</v>
      </c>
      <c r="Z37" s="242" t="s">
        <v>268</v>
      </c>
      <c r="AA37" s="15">
        <f t="shared" si="2"/>
        <v>28</v>
      </c>
    </row>
    <row r="38" spans="2:27" ht="14.5" thickBot="1">
      <c r="B38" s="468"/>
      <c r="C38" s="464"/>
      <c r="D38" s="381" t="s">
        <v>117</v>
      </c>
      <c r="E38" s="387" t="s">
        <v>117</v>
      </c>
      <c r="F38" s="113" t="str">
        <f t="shared" si="3"/>
        <v>無</v>
      </c>
      <c r="G38" s="249" t="s">
        <v>268</v>
      </c>
      <c r="H38" s="245" t="s">
        <v>268</v>
      </c>
      <c r="I38" s="241" t="s">
        <v>268</v>
      </c>
      <c r="J38" s="252" t="s">
        <v>268</v>
      </c>
      <c r="K38" s="258">
        <v>25</v>
      </c>
      <c r="L38" s="229">
        <v>25</v>
      </c>
      <c r="M38" s="254" t="s">
        <v>268</v>
      </c>
      <c r="N38" s="243" t="s">
        <v>268</v>
      </c>
      <c r="O38" s="242" t="s">
        <v>268</v>
      </c>
      <c r="P38" s="242" t="s">
        <v>268</v>
      </c>
      <c r="Q38" s="242" t="s">
        <v>268</v>
      </c>
      <c r="R38" s="240" t="s">
        <v>268</v>
      </c>
      <c r="S38" s="243" t="s">
        <v>268</v>
      </c>
      <c r="T38" s="242" t="s">
        <v>268</v>
      </c>
      <c r="U38" s="242" t="s">
        <v>268</v>
      </c>
      <c r="V38" s="242" t="s">
        <v>268</v>
      </c>
      <c r="W38" s="240" t="s">
        <v>268</v>
      </c>
      <c r="X38" s="243" t="s">
        <v>268</v>
      </c>
      <c r="Y38" s="242" t="s">
        <v>268</v>
      </c>
      <c r="Z38" s="242" t="s">
        <v>268</v>
      </c>
      <c r="AA38" s="15">
        <f t="shared" si="2"/>
        <v>50</v>
      </c>
    </row>
    <row r="39" spans="2:27" ht="14.5" thickBot="1">
      <c r="B39" s="468"/>
      <c r="C39" s="149" t="s">
        <v>153</v>
      </c>
      <c r="D39" s="381" t="s">
        <v>118</v>
      </c>
      <c r="E39" s="387" t="s">
        <v>118</v>
      </c>
      <c r="F39" s="113" t="str">
        <f t="shared" si="3"/>
        <v>無</v>
      </c>
      <c r="G39" s="258">
        <v>150</v>
      </c>
      <c r="H39" s="229">
        <v>150</v>
      </c>
      <c r="I39" s="243" t="s">
        <v>268</v>
      </c>
      <c r="J39" s="242" t="s">
        <v>268</v>
      </c>
      <c r="K39" s="244" t="s">
        <v>268</v>
      </c>
      <c r="L39" s="244" t="s">
        <v>268</v>
      </c>
      <c r="M39" s="240" t="s">
        <v>268</v>
      </c>
      <c r="N39" s="243" t="s">
        <v>268</v>
      </c>
      <c r="O39" s="242" t="s">
        <v>268</v>
      </c>
      <c r="P39" s="242" t="s">
        <v>268</v>
      </c>
      <c r="Q39" s="242" t="s">
        <v>268</v>
      </c>
      <c r="R39" s="240" t="s">
        <v>268</v>
      </c>
      <c r="S39" s="243" t="s">
        <v>268</v>
      </c>
      <c r="T39" s="242" t="s">
        <v>268</v>
      </c>
      <c r="U39" s="242" t="s">
        <v>268</v>
      </c>
      <c r="V39" s="247" t="s">
        <v>268</v>
      </c>
      <c r="W39" s="245" t="s">
        <v>268</v>
      </c>
      <c r="X39" s="243" t="s">
        <v>268</v>
      </c>
      <c r="Y39" s="242" t="s">
        <v>268</v>
      </c>
      <c r="Z39" s="242" t="s">
        <v>268</v>
      </c>
      <c r="AA39" s="15">
        <f t="shared" si="2"/>
        <v>300</v>
      </c>
    </row>
    <row r="40" spans="2:27" ht="14.5" thickBot="1">
      <c r="B40" s="468"/>
      <c r="C40" s="465" t="s">
        <v>154</v>
      </c>
      <c r="D40" s="381" t="s">
        <v>119</v>
      </c>
      <c r="E40" s="387" t="s">
        <v>270</v>
      </c>
      <c r="F40" s="113" t="str">
        <f t="shared" si="3"/>
        <v>有</v>
      </c>
      <c r="G40" s="263" t="s">
        <v>268</v>
      </c>
      <c r="H40" s="252" t="s">
        <v>268</v>
      </c>
      <c r="I40" s="243" t="s">
        <v>268</v>
      </c>
      <c r="J40" s="242" t="s">
        <v>268</v>
      </c>
      <c r="K40" s="242" t="s">
        <v>268</v>
      </c>
      <c r="L40" s="242" t="s">
        <v>268</v>
      </c>
      <c r="M40" s="240" t="s">
        <v>268</v>
      </c>
      <c r="N40" s="243" t="s">
        <v>268</v>
      </c>
      <c r="O40" s="242" t="s">
        <v>268</v>
      </c>
      <c r="P40" s="242" t="s">
        <v>268</v>
      </c>
      <c r="Q40" s="242" t="s">
        <v>268</v>
      </c>
      <c r="R40" s="240" t="s">
        <v>268</v>
      </c>
      <c r="S40" s="243" t="s">
        <v>268</v>
      </c>
      <c r="T40" s="242" t="s">
        <v>268</v>
      </c>
      <c r="U40" s="240" t="s">
        <v>268</v>
      </c>
      <c r="V40" s="258">
        <v>20</v>
      </c>
      <c r="W40" s="229">
        <v>20</v>
      </c>
      <c r="X40" s="253" t="s">
        <v>268</v>
      </c>
      <c r="Y40" s="242" t="s">
        <v>268</v>
      </c>
      <c r="Z40" s="242" t="s">
        <v>268</v>
      </c>
      <c r="AA40" s="15">
        <f t="shared" si="2"/>
        <v>40</v>
      </c>
    </row>
    <row r="41" spans="2:27" ht="14.5" thickBot="1">
      <c r="B41" s="468"/>
      <c r="C41" s="465"/>
      <c r="D41" s="381" t="s">
        <v>120</v>
      </c>
      <c r="E41" s="387" t="s">
        <v>281</v>
      </c>
      <c r="F41" s="113" t="str">
        <f>IF(E41="","",IF(D41=E41,"無","有"))</f>
        <v>有</v>
      </c>
      <c r="G41" s="239" t="s">
        <v>268</v>
      </c>
      <c r="H41" s="240" t="s">
        <v>268</v>
      </c>
      <c r="I41" s="243" t="s">
        <v>268</v>
      </c>
      <c r="J41" s="242" t="s">
        <v>268</v>
      </c>
      <c r="K41" s="242" t="s">
        <v>268</v>
      </c>
      <c r="L41" s="247" t="s">
        <v>268</v>
      </c>
      <c r="M41" s="245" t="s">
        <v>268</v>
      </c>
      <c r="N41" s="243" t="s">
        <v>268</v>
      </c>
      <c r="O41" s="242" t="s">
        <v>268</v>
      </c>
      <c r="P41" s="242" t="s">
        <v>268</v>
      </c>
      <c r="Q41" s="242" t="s">
        <v>268</v>
      </c>
      <c r="R41" s="240" t="s">
        <v>268</v>
      </c>
      <c r="S41" s="243" t="s">
        <v>268</v>
      </c>
      <c r="T41" s="242" t="s">
        <v>268</v>
      </c>
      <c r="U41" s="240" t="s">
        <v>268</v>
      </c>
      <c r="V41" s="258"/>
      <c r="W41" s="229"/>
      <c r="X41" s="253" t="s">
        <v>268</v>
      </c>
      <c r="Y41" s="242" t="s">
        <v>268</v>
      </c>
      <c r="Z41" s="242" t="s">
        <v>268</v>
      </c>
      <c r="AA41" s="15">
        <f t="shared" si="2"/>
        <v>0</v>
      </c>
    </row>
    <row r="42" spans="2:27" ht="14.5" thickBot="1">
      <c r="B42" s="468"/>
      <c r="C42" s="465" t="s">
        <v>155</v>
      </c>
      <c r="D42" s="381" t="s">
        <v>121</v>
      </c>
      <c r="E42" s="387" t="s">
        <v>271</v>
      </c>
      <c r="F42" s="113" t="str">
        <f t="shared" si="3"/>
        <v>有</v>
      </c>
      <c r="G42" s="239" t="s">
        <v>268</v>
      </c>
      <c r="H42" s="240" t="s">
        <v>268</v>
      </c>
      <c r="I42" s="243" t="s">
        <v>268</v>
      </c>
      <c r="J42" s="242" t="s">
        <v>268</v>
      </c>
      <c r="K42" s="240" t="s">
        <v>268</v>
      </c>
      <c r="L42" s="258"/>
      <c r="M42" s="229">
        <v>90</v>
      </c>
      <c r="N42" s="264"/>
      <c r="O42" s="247" t="s">
        <v>268</v>
      </c>
      <c r="P42" s="242" t="s">
        <v>268</v>
      </c>
      <c r="Q42" s="242" t="s">
        <v>268</v>
      </c>
      <c r="R42" s="240" t="s">
        <v>268</v>
      </c>
      <c r="S42" s="243" t="s">
        <v>268</v>
      </c>
      <c r="T42" s="242" t="s">
        <v>268</v>
      </c>
      <c r="U42" s="242" t="s">
        <v>268</v>
      </c>
      <c r="V42" s="244" t="s">
        <v>268</v>
      </c>
      <c r="W42" s="252" t="s">
        <v>268</v>
      </c>
      <c r="X42" s="243" t="s">
        <v>268</v>
      </c>
      <c r="Y42" s="242" t="s">
        <v>268</v>
      </c>
      <c r="Z42" s="242" t="s">
        <v>268</v>
      </c>
      <c r="AA42" s="15">
        <f t="shared" si="2"/>
        <v>90</v>
      </c>
    </row>
    <row r="43" spans="2:27" ht="14.5" thickBot="1">
      <c r="B43" s="468"/>
      <c r="C43" s="465"/>
      <c r="D43" s="381" t="s">
        <v>122</v>
      </c>
      <c r="E43" s="387" t="s">
        <v>272</v>
      </c>
      <c r="F43" s="113" t="str">
        <f t="shared" si="3"/>
        <v>有</v>
      </c>
      <c r="G43" s="239" t="s">
        <v>268</v>
      </c>
      <c r="H43" s="240" t="s">
        <v>268</v>
      </c>
      <c r="I43" s="243" t="s">
        <v>268</v>
      </c>
      <c r="J43" s="242" t="s">
        <v>268</v>
      </c>
      <c r="K43" s="242" t="s">
        <v>268</v>
      </c>
      <c r="L43" s="244" t="s">
        <v>268</v>
      </c>
      <c r="M43" s="265" t="s">
        <v>268</v>
      </c>
      <c r="N43" s="258"/>
      <c r="O43" s="229"/>
      <c r="P43" s="249" t="s">
        <v>268</v>
      </c>
      <c r="Q43" s="247">
        <v>120</v>
      </c>
      <c r="R43" s="240" t="s">
        <v>268</v>
      </c>
      <c r="S43" s="243" t="s">
        <v>268</v>
      </c>
      <c r="T43" s="242" t="s">
        <v>268</v>
      </c>
      <c r="U43" s="242" t="s">
        <v>268</v>
      </c>
      <c r="V43" s="242" t="s">
        <v>268</v>
      </c>
      <c r="W43" s="240" t="s">
        <v>268</v>
      </c>
      <c r="X43" s="243" t="s">
        <v>268</v>
      </c>
      <c r="Y43" s="242" t="s">
        <v>268</v>
      </c>
      <c r="Z43" s="242" t="s">
        <v>268</v>
      </c>
      <c r="AA43" s="15">
        <f t="shared" si="2"/>
        <v>120</v>
      </c>
    </row>
    <row r="44" spans="2:27" ht="14.5" thickBot="1">
      <c r="B44" s="468"/>
      <c r="C44" s="465"/>
      <c r="D44" s="381" t="s">
        <v>123</v>
      </c>
      <c r="E44" s="387" t="s">
        <v>281</v>
      </c>
      <c r="F44" s="113" t="str">
        <f t="shared" si="3"/>
        <v>有</v>
      </c>
      <c r="G44" s="239" t="s">
        <v>268</v>
      </c>
      <c r="H44" s="240" t="s">
        <v>268</v>
      </c>
      <c r="I44" s="243" t="s">
        <v>268</v>
      </c>
      <c r="J44" s="242" t="s">
        <v>268</v>
      </c>
      <c r="K44" s="242" t="s">
        <v>268</v>
      </c>
      <c r="L44" s="242" t="s">
        <v>268</v>
      </c>
      <c r="M44" s="240" t="s">
        <v>268</v>
      </c>
      <c r="N44" s="251" t="s">
        <v>268</v>
      </c>
      <c r="O44" s="252" t="s">
        <v>268</v>
      </c>
      <c r="P44" s="230"/>
      <c r="Q44" s="229"/>
      <c r="R44" s="254" t="s">
        <v>268</v>
      </c>
      <c r="S44" s="243" t="s">
        <v>268</v>
      </c>
      <c r="T44" s="247" t="s">
        <v>268</v>
      </c>
      <c r="U44" s="247" t="s">
        <v>268</v>
      </c>
      <c r="V44" s="242" t="s">
        <v>268</v>
      </c>
      <c r="W44" s="240" t="s">
        <v>268</v>
      </c>
      <c r="X44" s="243" t="s">
        <v>268</v>
      </c>
      <c r="Y44" s="242" t="s">
        <v>268</v>
      </c>
      <c r="Z44" s="242" t="s">
        <v>268</v>
      </c>
      <c r="AA44" s="15">
        <f t="shared" si="2"/>
        <v>0</v>
      </c>
    </row>
    <row r="45" spans="2:27" ht="14.5" thickBot="1">
      <c r="B45" s="469"/>
      <c r="C45" s="470"/>
      <c r="D45" s="382" t="s">
        <v>124</v>
      </c>
      <c r="E45" s="388" t="s">
        <v>281</v>
      </c>
      <c r="F45" s="114" t="str">
        <f t="shared" si="3"/>
        <v>有</v>
      </c>
      <c r="G45" s="266" t="s">
        <v>268</v>
      </c>
      <c r="H45" s="267" t="s">
        <v>268</v>
      </c>
      <c r="I45" s="268" t="s">
        <v>268</v>
      </c>
      <c r="J45" s="269" t="s">
        <v>268</v>
      </c>
      <c r="K45" s="269" t="s">
        <v>268</v>
      </c>
      <c r="L45" s="269" t="s">
        <v>268</v>
      </c>
      <c r="M45" s="267" t="s">
        <v>268</v>
      </c>
      <c r="N45" s="268" t="s">
        <v>268</v>
      </c>
      <c r="O45" s="269" t="s">
        <v>268</v>
      </c>
      <c r="P45" s="270" t="s">
        <v>268</v>
      </c>
      <c r="Q45" s="270" t="s">
        <v>268</v>
      </c>
      <c r="R45" s="267" t="s">
        <v>268</v>
      </c>
      <c r="S45" s="271" t="s">
        <v>268</v>
      </c>
      <c r="T45" s="258">
        <v>68</v>
      </c>
      <c r="U45" s="229">
        <v>68</v>
      </c>
      <c r="V45" s="272" t="s">
        <v>268</v>
      </c>
      <c r="W45" s="267" t="s">
        <v>268</v>
      </c>
      <c r="X45" s="243" t="s">
        <v>268</v>
      </c>
      <c r="Y45" s="242" t="s">
        <v>268</v>
      </c>
      <c r="Z45" s="269" t="s">
        <v>268</v>
      </c>
      <c r="AA45" s="15">
        <f t="shared" si="2"/>
        <v>136</v>
      </c>
    </row>
    <row r="46" spans="2:27" ht="14.5" thickBot="1">
      <c r="B46" s="471" t="s">
        <v>163</v>
      </c>
      <c r="C46" s="119" t="s">
        <v>156</v>
      </c>
      <c r="D46" s="383" t="s">
        <v>125</v>
      </c>
      <c r="E46" s="389" t="s">
        <v>125</v>
      </c>
      <c r="F46" s="115" t="str">
        <f t="shared" si="3"/>
        <v>無</v>
      </c>
      <c r="G46" s="263" t="s">
        <v>268</v>
      </c>
      <c r="H46" s="265" t="s">
        <v>268</v>
      </c>
      <c r="I46" s="229">
        <v>4</v>
      </c>
      <c r="J46" s="263" t="s">
        <v>268</v>
      </c>
      <c r="K46" s="244" t="s">
        <v>268</v>
      </c>
      <c r="L46" s="244" t="s">
        <v>268</v>
      </c>
      <c r="M46" s="252" t="s">
        <v>268</v>
      </c>
      <c r="N46" s="251" t="s">
        <v>268</v>
      </c>
      <c r="O46" s="244" t="s">
        <v>268</v>
      </c>
      <c r="P46" s="244" t="s">
        <v>268</v>
      </c>
      <c r="Q46" s="244" t="s">
        <v>268</v>
      </c>
      <c r="R46" s="252" t="s">
        <v>268</v>
      </c>
      <c r="S46" s="251" t="s">
        <v>268</v>
      </c>
      <c r="T46" s="273" t="s">
        <v>268</v>
      </c>
      <c r="U46" s="273" t="s">
        <v>268</v>
      </c>
      <c r="V46" s="244" t="s">
        <v>268</v>
      </c>
      <c r="W46" s="265" t="s">
        <v>268</v>
      </c>
      <c r="X46" s="258">
        <v>15</v>
      </c>
      <c r="Y46" s="229">
        <v>15</v>
      </c>
      <c r="Z46" s="263" t="s">
        <v>268</v>
      </c>
      <c r="AA46" s="15">
        <f t="shared" si="2"/>
        <v>34</v>
      </c>
    </row>
    <row r="47" spans="2:27" ht="14.5" thickBot="1">
      <c r="B47" s="472"/>
      <c r="C47" s="120" t="s">
        <v>157</v>
      </c>
      <c r="D47" s="381" t="s">
        <v>126</v>
      </c>
      <c r="E47" s="387" t="s">
        <v>126</v>
      </c>
      <c r="F47" s="113" t="str">
        <f t="shared" si="3"/>
        <v>無</v>
      </c>
      <c r="G47" s="239" t="s">
        <v>268</v>
      </c>
      <c r="H47" s="257" t="s">
        <v>268</v>
      </c>
      <c r="I47" s="229">
        <v>5</v>
      </c>
      <c r="J47" s="239" t="s">
        <v>268</v>
      </c>
      <c r="K47" s="242" t="s">
        <v>268</v>
      </c>
      <c r="L47" s="242" t="s">
        <v>268</v>
      </c>
      <c r="M47" s="240" t="s">
        <v>268</v>
      </c>
      <c r="N47" s="243" t="s">
        <v>268</v>
      </c>
      <c r="O47" s="242" t="s">
        <v>268</v>
      </c>
      <c r="P47" s="242" t="s">
        <v>268</v>
      </c>
      <c r="Q47" s="242" t="s">
        <v>268</v>
      </c>
      <c r="R47" s="240" t="s">
        <v>268</v>
      </c>
      <c r="S47" s="243" t="s">
        <v>268</v>
      </c>
      <c r="T47" s="242" t="s">
        <v>268</v>
      </c>
      <c r="U47" s="242" t="s">
        <v>268</v>
      </c>
      <c r="V47" s="242" t="s">
        <v>268</v>
      </c>
      <c r="W47" s="240" t="s">
        <v>268</v>
      </c>
      <c r="X47" s="243" t="s">
        <v>268</v>
      </c>
      <c r="Y47" s="242" t="s">
        <v>268</v>
      </c>
      <c r="Z47" s="229">
        <v>38</v>
      </c>
      <c r="AA47" s="15">
        <f t="shared" si="2"/>
        <v>43</v>
      </c>
    </row>
    <row r="48" spans="2:27" ht="14.5" thickBot="1">
      <c r="B48" s="472"/>
      <c r="C48" s="149" t="s">
        <v>158</v>
      </c>
      <c r="D48" s="381" t="s">
        <v>127</v>
      </c>
      <c r="E48" s="387" t="s">
        <v>127</v>
      </c>
      <c r="F48" s="113" t="str">
        <f t="shared" si="3"/>
        <v>無</v>
      </c>
      <c r="G48" s="239" t="s">
        <v>268</v>
      </c>
      <c r="H48" s="240" t="s">
        <v>268</v>
      </c>
      <c r="I48" s="241" t="s">
        <v>268</v>
      </c>
      <c r="J48" s="242" t="s">
        <v>268</v>
      </c>
      <c r="K48" s="242" t="s">
        <v>268</v>
      </c>
      <c r="L48" s="242" t="s">
        <v>268</v>
      </c>
      <c r="M48" s="240" t="s">
        <v>268</v>
      </c>
      <c r="N48" s="243" t="s">
        <v>268</v>
      </c>
      <c r="O48" s="242" t="s">
        <v>268</v>
      </c>
      <c r="P48" s="242" t="s">
        <v>268</v>
      </c>
      <c r="Q48" s="242" t="s">
        <v>268</v>
      </c>
      <c r="R48" s="240" t="s">
        <v>268</v>
      </c>
      <c r="S48" s="243" t="s">
        <v>268</v>
      </c>
      <c r="T48" s="242" t="s">
        <v>268</v>
      </c>
      <c r="U48" s="242" t="s">
        <v>268</v>
      </c>
      <c r="V48" s="242" t="s">
        <v>268</v>
      </c>
      <c r="W48" s="257" t="s">
        <v>268</v>
      </c>
      <c r="X48" s="258">
        <v>28</v>
      </c>
      <c r="Y48" s="229">
        <v>28</v>
      </c>
      <c r="Z48" s="239" t="s">
        <v>268</v>
      </c>
      <c r="AA48" s="15">
        <f t="shared" si="2"/>
        <v>56</v>
      </c>
    </row>
    <row r="49" spans="2:27" ht="14.5" thickBot="1">
      <c r="B49" s="472"/>
      <c r="C49" s="149" t="s">
        <v>159</v>
      </c>
      <c r="D49" s="381" t="s">
        <v>128</v>
      </c>
      <c r="E49" s="387" t="s">
        <v>128</v>
      </c>
      <c r="F49" s="113" t="str">
        <f t="shared" si="3"/>
        <v>無</v>
      </c>
      <c r="G49" s="239" t="s">
        <v>268</v>
      </c>
      <c r="H49" s="240" t="s">
        <v>268</v>
      </c>
      <c r="I49" s="248" t="s">
        <v>268</v>
      </c>
      <c r="J49" s="258">
        <v>20</v>
      </c>
      <c r="K49" s="229">
        <v>20</v>
      </c>
      <c r="L49" s="239" t="s">
        <v>268</v>
      </c>
      <c r="M49" s="240" t="s">
        <v>268</v>
      </c>
      <c r="N49" s="243" t="s">
        <v>268</v>
      </c>
      <c r="O49" s="242" t="s">
        <v>268</v>
      </c>
      <c r="P49" s="242" t="s">
        <v>268</v>
      </c>
      <c r="Q49" s="242" t="s">
        <v>268</v>
      </c>
      <c r="R49" s="240" t="s">
        <v>268</v>
      </c>
      <c r="S49" s="243" t="s">
        <v>268</v>
      </c>
      <c r="T49" s="242" t="s">
        <v>268</v>
      </c>
      <c r="U49" s="242" t="s">
        <v>268</v>
      </c>
      <c r="V49" s="242" t="s">
        <v>268</v>
      </c>
      <c r="W49" s="240" t="s">
        <v>268</v>
      </c>
      <c r="X49" s="243" t="s">
        <v>268</v>
      </c>
      <c r="Y49" s="242" t="s">
        <v>268</v>
      </c>
      <c r="Z49" s="242" t="s">
        <v>268</v>
      </c>
      <c r="AA49" s="15">
        <f t="shared" si="2"/>
        <v>40</v>
      </c>
    </row>
    <row r="50" spans="2:27" ht="14.5" thickBot="1">
      <c r="B50" s="473"/>
      <c r="C50" s="121" t="s">
        <v>160</v>
      </c>
      <c r="D50" s="384" t="s">
        <v>269</v>
      </c>
      <c r="E50" s="390" t="s">
        <v>129</v>
      </c>
      <c r="F50" s="116" t="str">
        <f t="shared" si="3"/>
        <v>無</v>
      </c>
      <c r="G50" s="258">
        <v>14.5</v>
      </c>
      <c r="H50" s="229">
        <v>14.5</v>
      </c>
      <c r="I50" s="246" t="s">
        <v>268</v>
      </c>
      <c r="J50" s="247" t="s">
        <v>268</v>
      </c>
      <c r="K50" s="247" t="s">
        <v>268</v>
      </c>
      <c r="L50" s="247" t="s">
        <v>268</v>
      </c>
      <c r="M50" s="245" t="s">
        <v>268</v>
      </c>
      <c r="N50" s="246" t="s">
        <v>268</v>
      </c>
      <c r="O50" s="247" t="s">
        <v>268</v>
      </c>
      <c r="P50" s="247" t="s">
        <v>268</v>
      </c>
      <c r="Q50" s="247" t="s">
        <v>268</v>
      </c>
      <c r="R50" s="245" t="s">
        <v>268</v>
      </c>
      <c r="S50" s="246" t="s">
        <v>268</v>
      </c>
      <c r="T50" s="247" t="s">
        <v>268</v>
      </c>
      <c r="U50" s="247" t="s">
        <v>268</v>
      </c>
      <c r="V50" s="247" t="s">
        <v>268</v>
      </c>
      <c r="W50" s="245" t="s">
        <v>268</v>
      </c>
      <c r="X50" s="246" t="s">
        <v>268</v>
      </c>
      <c r="Y50" s="247" t="s">
        <v>268</v>
      </c>
      <c r="Z50" s="247" t="s">
        <v>268</v>
      </c>
      <c r="AA50" s="15">
        <f t="shared" si="2"/>
        <v>29</v>
      </c>
    </row>
    <row r="51" spans="2:27" ht="14.5" thickBot="1">
      <c r="B51" s="471" t="s">
        <v>164</v>
      </c>
      <c r="C51" s="474" t="s">
        <v>161</v>
      </c>
      <c r="D51" s="383" t="s">
        <v>130</v>
      </c>
      <c r="E51" s="391" t="s">
        <v>130</v>
      </c>
      <c r="F51" s="117" t="str">
        <f t="shared" si="3"/>
        <v>無</v>
      </c>
      <c r="G51" s="263" t="s">
        <v>268</v>
      </c>
      <c r="H51" s="252" t="s">
        <v>268</v>
      </c>
      <c r="I51" s="236" t="s">
        <v>268</v>
      </c>
      <c r="J51" s="234" t="s">
        <v>268</v>
      </c>
      <c r="K51" s="234" t="s">
        <v>268</v>
      </c>
      <c r="L51" s="234" t="s">
        <v>268</v>
      </c>
      <c r="M51" s="235" t="s">
        <v>268</v>
      </c>
      <c r="N51" s="236" t="s">
        <v>268</v>
      </c>
      <c r="O51" s="234" t="s">
        <v>268</v>
      </c>
      <c r="P51" s="234" t="s">
        <v>268</v>
      </c>
      <c r="Q51" s="234" t="s">
        <v>268</v>
      </c>
      <c r="R51" s="235" t="s">
        <v>268</v>
      </c>
      <c r="S51" s="236" t="s">
        <v>268</v>
      </c>
      <c r="T51" s="238" t="s">
        <v>268</v>
      </c>
      <c r="U51" s="234" t="s">
        <v>268</v>
      </c>
      <c r="V51" s="234" t="s">
        <v>268</v>
      </c>
      <c r="W51" s="232" t="s">
        <v>268</v>
      </c>
      <c r="X51" s="229">
        <v>12</v>
      </c>
      <c r="Y51" s="233" t="s">
        <v>268</v>
      </c>
      <c r="Z51" s="234" t="s">
        <v>268</v>
      </c>
      <c r="AA51" s="15">
        <f t="shared" si="2"/>
        <v>12</v>
      </c>
    </row>
    <row r="52" spans="2:27" ht="14.5" thickBot="1">
      <c r="B52" s="472"/>
      <c r="C52" s="475"/>
      <c r="D52" s="381" t="s">
        <v>131</v>
      </c>
      <c r="E52" s="387" t="s">
        <v>131</v>
      </c>
      <c r="F52" s="113" t="str">
        <f t="shared" si="3"/>
        <v>無</v>
      </c>
      <c r="G52" s="239" t="s">
        <v>268</v>
      </c>
      <c r="H52" s="240" t="s">
        <v>268</v>
      </c>
      <c r="I52" s="243" t="s">
        <v>268</v>
      </c>
      <c r="J52" s="242" t="s">
        <v>268</v>
      </c>
      <c r="K52" s="242" t="s">
        <v>268</v>
      </c>
      <c r="L52" s="242" t="s">
        <v>268</v>
      </c>
      <c r="M52" s="240" t="s">
        <v>268</v>
      </c>
      <c r="N52" s="243" t="s">
        <v>268</v>
      </c>
      <c r="O52" s="242" t="s">
        <v>268</v>
      </c>
      <c r="P52" s="242" t="s">
        <v>268</v>
      </c>
      <c r="Q52" s="242" t="s">
        <v>268</v>
      </c>
      <c r="R52" s="240" t="s">
        <v>268</v>
      </c>
      <c r="S52" s="248" t="s">
        <v>268</v>
      </c>
      <c r="T52" s="229">
        <v>9</v>
      </c>
      <c r="U52" s="239" t="s">
        <v>268</v>
      </c>
      <c r="V52" s="242" t="s">
        <v>268</v>
      </c>
      <c r="W52" s="240" t="s">
        <v>268</v>
      </c>
      <c r="X52" s="259" t="s">
        <v>268</v>
      </c>
      <c r="Y52" s="242" t="s">
        <v>268</v>
      </c>
      <c r="Z52" s="242" t="s">
        <v>268</v>
      </c>
      <c r="AA52" s="15">
        <f t="shared" si="2"/>
        <v>9</v>
      </c>
    </row>
    <row r="53" spans="2:27" ht="14.5" thickBot="1">
      <c r="B53" s="472"/>
      <c r="C53" s="475"/>
      <c r="D53" s="381" t="s">
        <v>132</v>
      </c>
      <c r="E53" s="387" t="s">
        <v>132</v>
      </c>
      <c r="F53" s="113" t="str">
        <f t="shared" si="3"/>
        <v>無</v>
      </c>
      <c r="G53" s="239" t="s">
        <v>268</v>
      </c>
      <c r="H53" s="240" t="s">
        <v>268</v>
      </c>
      <c r="I53" s="243" t="s">
        <v>268</v>
      </c>
      <c r="J53" s="242" t="s">
        <v>268</v>
      </c>
      <c r="K53" s="242" t="s">
        <v>268</v>
      </c>
      <c r="L53" s="242" t="s">
        <v>268</v>
      </c>
      <c r="M53" s="240" t="s">
        <v>268</v>
      </c>
      <c r="N53" s="243" t="s">
        <v>268</v>
      </c>
      <c r="O53" s="242" t="s">
        <v>268</v>
      </c>
      <c r="P53" s="242" t="s">
        <v>268</v>
      </c>
      <c r="Q53" s="242" t="s">
        <v>268</v>
      </c>
      <c r="R53" s="240" t="s">
        <v>268</v>
      </c>
      <c r="S53" s="243" t="s">
        <v>268</v>
      </c>
      <c r="T53" s="244" t="s">
        <v>268</v>
      </c>
      <c r="U53" s="242" t="s">
        <v>268</v>
      </c>
      <c r="V53" s="247" t="s">
        <v>268</v>
      </c>
      <c r="W53" s="257" t="s">
        <v>268</v>
      </c>
      <c r="X53" s="229">
        <v>7</v>
      </c>
      <c r="Y53" s="239" t="s">
        <v>268</v>
      </c>
      <c r="Z53" s="242" t="s">
        <v>268</v>
      </c>
      <c r="AA53" s="15">
        <f t="shared" si="2"/>
        <v>7</v>
      </c>
    </row>
    <row r="54" spans="2:27" ht="14.5" thickBot="1">
      <c r="B54" s="472"/>
      <c r="C54" s="475"/>
      <c r="D54" s="381" t="s">
        <v>133</v>
      </c>
      <c r="E54" s="387" t="s">
        <v>133</v>
      </c>
      <c r="F54" s="113" t="str">
        <f t="shared" si="3"/>
        <v>無</v>
      </c>
      <c r="G54" s="239" t="s">
        <v>268</v>
      </c>
      <c r="H54" s="240" t="s">
        <v>268</v>
      </c>
      <c r="I54" s="243" t="s">
        <v>268</v>
      </c>
      <c r="J54" s="242" t="s">
        <v>268</v>
      </c>
      <c r="K54" s="242" t="s">
        <v>268</v>
      </c>
      <c r="L54" s="242" t="s">
        <v>268</v>
      </c>
      <c r="M54" s="240" t="s">
        <v>268</v>
      </c>
      <c r="N54" s="243" t="s">
        <v>268</v>
      </c>
      <c r="O54" s="242" t="s">
        <v>268</v>
      </c>
      <c r="P54" s="242" t="s">
        <v>268</v>
      </c>
      <c r="Q54" s="242" t="s">
        <v>268</v>
      </c>
      <c r="R54" s="240" t="s">
        <v>268</v>
      </c>
      <c r="S54" s="243" t="s">
        <v>268</v>
      </c>
      <c r="T54" s="242" t="s">
        <v>268</v>
      </c>
      <c r="U54" s="240" t="s">
        <v>268</v>
      </c>
      <c r="V54" s="229">
        <v>9</v>
      </c>
      <c r="W54" s="254" t="s">
        <v>268</v>
      </c>
      <c r="X54" s="251" t="s">
        <v>268</v>
      </c>
      <c r="Y54" s="242" t="s">
        <v>268</v>
      </c>
      <c r="Z54" s="242" t="s">
        <v>268</v>
      </c>
      <c r="AA54" s="15">
        <f t="shared" si="2"/>
        <v>9</v>
      </c>
    </row>
    <row r="55" spans="2:27" ht="14.5" thickBot="1">
      <c r="B55" s="472"/>
      <c r="C55" s="475"/>
      <c r="D55" s="381" t="s">
        <v>134</v>
      </c>
      <c r="E55" s="387" t="s">
        <v>134</v>
      </c>
      <c r="F55" s="113" t="str">
        <f t="shared" si="3"/>
        <v>無</v>
      </c>
      <c r="G55" s="254" t="s">
        <v>268</v>
      </c>
      <c r="H55" s="229">
        <v>9</v>
      </c>
      <c r="I55" s="243" t="s">
        <v>268</v>
      </c>
      <c r="J55" s="242" t="s">
        <v>268</v>
      </c>
      <c r="K55" s="242" t="s">
        <v>268</v>
      </c>
      <c r="L55" s="242" t="s">
        <v>268</v>
      </c>
      <c r="M55" s="240" t="s">
        <v>268</v>
      </c>
      <c r="N55" s="246" t="s">
        <v>268</v>
      </c>
      <c r="O55" s="242" t="s">
        <v>268</v>
      </c>
      <c r="P55" s="242" t="s">
        <v>268</v>
      </c>
      <c r="Q55" s="242" t="s">
        <v>268</v>
      </c>
      <c r="R55" s="240" t="s">
        <v>268</v>
      </c>
      <c r="S55" s="243" t="s">
        <v>268</v>
      </c>
      <c r="T55" s="242" t="s">
        <v>268</v>
      </c>
      <c r="U55" s="242" t="s">
        <v>268</v>
      </c>
      <c r="V55" s="242" t="s">
        <v>268</v>
      </c>
      <c r="W55" s="240" t="s">
        <v>268</v>
      </c>
      <c r="X55" s="243" t="s">
        <v>268</v>
      </c>
      <c r="Y55" s="242" t="s">
        <v>268</v>
      </c>
      <c r="Z55" s="242" t="s">
        <v>268</v>
      </c>
      <c r="AA55" s="15">
        <f t="shared" si="2"/>
        <v>9</v>
      </c>
    </row>
    <row r="56" spans="2:27" ht="14.5" thickBot="1">
      <c r="B56" s="472"/>
      <c r="C56" s="475"/>
      <c r="D56" s="381" t="s">
        <v>135</v>
      </c>
      <c r="E56" s="387" t="s">
        <v>135</v>
      </c>
      <c r="F56" s="113" t="str">
        <f t="shared" si="3"/>
        <v>無</v>
      </c>
      <c r="G56" s="239" t="s">
        <v>268</v>
      </c>
      <c r="H56" s="252" t="s">
        <v>268</v>
      </c>
      <c r="I56" s="243" t="s">
        <v>268</v>
      </c>
      <c r="J56" s="242" t="s">
        <v>268</v>
      </c>
      <c r="K56" s="242" t="s">
        <v>268</v>
      </c>
      <c r="L56" s="242" t="s">
        <v>268</v>
      </c>
      <c r="M56" s="257" t="s">
        <v>268</v>
      </c>
      <c r="N56" s="229">
        <v>17</v>
      </c>
      <c r="O56" s="239" t="s">
        <v>268</v>
      </c>
      <c r="P56" s="242" t="s">
        <v>268</v>
      </c>
      <c r="Q56" s="242" t="s">
        <v>268</v>
      </c>
      <c r="R56" s="240" t="s">
        <v>268</v>
      </c>
      <c r="S56" s="243" t="s">
        <v>268</v>
      </c>
      <c r="T56" s="242" t="s">
        <v>268</v>
      </c>
      <c r="U56" s="242" t="s">
        <v>268</v>
      </c>
      <c r="V56" s="242" t="s">
        <v>268</v>
      </c>
      <c r="W56" s="240" t="s">
        <v>268</v>
      </c>
      <c r="X56" s="243" t="s">
        <v>268</v>
      </c>
      <c r="Y56" s="242" t="s">
        <v>268</v>
      </c>
      <c r="Z56" s="242" t="s">
        <v>268</v>
      </c>
      <c r="AA56" s="15">
        <f t="shared" si="2"/>
        <v>17</v>
      </c>
    </row>
    <row r="57" spans="2:27" ht="14.5" thickBot="1">
      <c r="B57" s="472"/>
      <c r="C57" s="475"/>
      <c r="D57" s="381" t="s">
        <v>136</v>
      </c>
      <c r="E57" s="387" t="s">
        <v>136</v>
      </c>
      <c r="F57" s="113" t="str">
        <f t="shared" si="3"/>
        <v>無</v>
      </c>
      <c r="G57" s="239" t="s">
        <v>268</v>
      </c>
      <c r="H57" s="240" t="s">
        <v>268</v>
      </c>
      <c r="I57" s="243" t="s">
        <v>268</v>
      </c>
      <c r="J57" s="242" t="s">
        <v>268</v>
      </c>
      <c r="K57" s="242" t="s">
        <v>268</v>
      </c>
      <c r="L57" s="242" t="s">
        <v>268</v>
      </c>
      <c r="M57" s="274" t="s">
        <v>268</v>
      </c>
      <c r="N57" s="229">
        <v>10</v>
      </c>
      <c r="O57" s="239" t="s">
        <v>268</v>
      </c>
      <c r="P57" s="242" t="s">
        <v>268</v>
      </c>
      <c r="Q57" s="242" t="s">
        <v>268</v>
      </c>
      <c r="R57" s="240" t="s">
        <v>268</v>
      </c>
      <c r="S57" s="243" t="s">
        <v>268</v>
      </c>
      <c r="T57" s="242" t="s">
        <v>268</v>
      </c>
      <c r="U57" s="242" t="s">
        <v>268</v>
      </c>
      <c r="V57" s="242" t="s">
        <v>268</v>
      </c>
      <c r="W57" s="240" t="s">
        <v>268</v>
      </c>
      <c r="X57" s="243" t="s">
        <v>268</v>
      </c>
      <c r="Y57" s="242" t="s">
        <v>268</v>
      </c>
      <c r="Z57" s="242" t="s">
        <v>268</v>
      </c>
      <c r="AA57" s="15">
        <f t="shared" si="2"/>
        <v>10</v>
      </c>
    </row>
    <row r="58" spans="2:27" ht="14.5" thickBot="1">
      <c r="B58" s="472"/>
      <c r="C58" s="475"/>
      <c r="D58" s="381" t="s">
        <v>137</v>
      </c>
      <c r="E58" s="387" t="s">
        <v>137</v>
      </c>
      <c r="F58" s="113" t="str">
        <f t="shared" si="3"/>
        <v>無</v>
      </c>
      <c r="G58" s="239" t="s">
        <v>268</v>
      </c>
      <c r="H58" s="240" t="s">
        <v>268</v>
      </c>
      <c r="I58" s="243" t="s">
        <v>268</v>
      </c>
      <c r="J58" s="242" t="s">
        <v>268</v>
      </c>
      <c r="K58" s="242" t="s">
        <v>268</v>
      </c>
      <c r="L58" s="240" t="s">
        <v>268</v>
      </c>
      <c r="M58" s="229">
        <v>15</v>
      </c>
      <c r="N58" s="275" t="s">
        <v>268</v>
      </c>
      <c r="O58" s="242" t="s">
        <v>268</v>
      </c>
      <c r="P58" s="242" t="s">
        <v>268</v>
      </c>
      <c r="Q58" s="242" t="s">
        <v>268</v>
      </c>
      <c r="R58" s="240" t="s">
        <v>268</v>
      </c>
      <c r="S58" s="243" t="s">
        <v>268</v>
      </c>
      <c r="T58" s="242" t="s">
        <v>268</v>
      </c>
      <c r="U58" s="242" t="s">
        <v>268</v>
      </c>
      <c r="V58" s="242" t="s">
        <v>268</v>
      </c>
      <c r="W58" s="240" t="s">
        <v>268</v>
      </c>
      <c r="X58" s="243" t="s">
        <v>268</v>
      </c>
      <c r="Y58" s="242" t="s">
        <v>268</v>
      </c>
      <c r="Z58" s="242" t="s">
        <v>268</v>
      </c>
      <c r="AA58" s="15">
        <f t="shared" si="2"/>
        <v>15</v>
      </c>
    </row>
    <row r="59" spans="2:27" ht="14.5" thickBot="1">
      <c r="B59" s="472"/>
      <c r="C59" s="475"/>
      <c r="D59" s="381" t="s">
        <v>138</v>
      </c>
      <c r="E59" s="387" t="s">
        <v>138</v>
      </c>
      <c r="F59" s="113" t="str">
        <f t="shared" si="3"/>
        <v>無</v>
      </c>
      <c r="G59" s="239" t="s">
        <v>268</v>
      </c>
      <c r="H59" s="240" t="s">
        <v>268</v>
      </c>
      <c r="I59" s="243" t="s">
        <v>268</v>
      </c>
      <c r="J59" s="242" t="s">
        <v>268</v>
      </c>
      <c r="K59" s="242" t="s">
        <v>268</v>
      </c>
      <c r="L59" s="240" t="s">
        <v>268</v>
      </c>
      <c r="M59" s="229">
        <v>20</v>
      </c>
      <c r="N59" s="253" t="s">
        <v>268</v>
      </c>
      <c r="O59" s="242" t="s">
        <v>268</v>
      </c>
      <c r="P59" s="242" t="s">
        <v>268</v>
      </c>
      <c r="Q59" s="247" t="s">
        <v>268</v>
      </c>
      <c r="R59" s="240" t="s">
        <v>268</v>
      </c>
      <c r="S59" s="243" t="s">
        <v>268</v>
      </c>
      <c r="T59" s="242" t="s">
        <v>268</v>
      </c>
      <c r="U59" s="242" t="s">
        <v>268</v>
      </c>
      <c r="V59" s="242" t="s">
        <v>268</v>
      </c>
      <c r="W59" s="240" t="s">
        <v>268</v>
      </c>
      <c r="X59" s="243" t="s">
        <v>268</v>
      </c>
      <c r="Y59" s="242" t="s">
        <v>268</v>
      </c>
      <c r="Z59" s="242" t="s">
        <v>268</v>
      </c>
      <c r="AA59" s="15">
        <f t="shared" si="2"/>
        <v>20</v>
      </c>
    </row>
    <row r="60" spans="2:27" ht="14.5" thickBot="1">
      <c r="B60" s="472"/>
      <c r="C60" s="475"/>
      <c r="D60" s="381" t="s">
        <v>139</v>
      </c>
      <c r="E60" s="387" t="s">
        <v>139</v>
      </c>
      <c r="F60" s="113" t="str">
        <f t="shared" si="3"/>
        <v>無</v>
      </c>
      <c r="G60" s="239" t="s">
        <v>268</v>
      </c>
      <c r="H60" s="240" t="s">
        <v>268</v>
      </c>
      <c r="I60" s="243" t="s">
        <v>268</v>
      </c>
      <c r="J60" s="242" t="s">
        <v>268</v>
      </c>
      <c r="K60" s="242" t="s">
        <v>268</v>
      </c>
      <c r="L60" s="242" t="s">
        <v>268</v>
      </c>
      <c r="M60" s="252" t="s">
        <v>268</v>
      </c>
      <c r="N60" s="243" t="s">
        <v>268</v>
      </c>
      <c r="O60" s="242" t="s">
        <v>268</v>
      </c>
      <c r="P60" s="240" t="s">
        <v>268</v>
      </c>
      <c r="Q60" s="229">
        <v>6</v>
      </c>
      <c r="R60" s="254" t="s">
        <v>268</v>
      </c>
      <c r="S60" s="243" t="s">
        <v>268</v>
      </c>
      <c r="T60" s="242" t="s">
        <v>268</v>
      </c>
      <c r="U60" s="242" t="s">
        <v>268</v>
      </c>
      <c r="V60" s="242" t="s">
        <v>268</v>
      </c>
      <c r="W60" s="240" t="s">
        <v>268</v>
      </c>
      <c r="X60" s="243" t="s">
        <v>268</v>
      </c>
      <c r="Y60" s="242" t="s">
        <v>268</v>
      </c>
      <c r="Z60" s="242" t="s">
        <v>268</v>
      </c>
      <c r="AA60" s="15">
        <f t="shared" si="2"/>
        <v>6</v>
      </c>
    </row>
    <row r="61" spans="2:27" ht="14.5" thickBot="1">
      <c r="B61" s="472"/>
      <c r="C61" s="475"/>
      <c r="D61" s="381" t="s">
        <v>140</v>
      </c>
      <c r="E61" s="387" t="s">
        <v>140</v>
      </c>
      <c r="F61" s="113" t="str">
        <f t="shared" si="3"/>
        <v>無</v>
      </c>
      <c r="G61" s="239" t="s">
        <v>268</v>
      </c>
      <c r="H61" s="240" t="s">
        <v>268</v>
      </c>
      <c r="I61" s="243" t="s">
        <v>268</v>
      </c>
      <c r="J61" s="242" t="s">
        <v>268</v>
      </c>
      <c r="K61" s="242" t="s">
        <v>268</v>
      </c>
      <c r="L61" s="242" t="s">
        <v>268</v>
      </c>
      <c r="M61" s="240" t="s">
        <v>268</v>
      </c>
      <c r="N61" s="243" t="s">
        <v>268</v>
      </c>
      <c r="O61" s="242" t="s">
        <v>268</v>
      </c>
      <c r="P61" s="240" t="s">
        <v>268</v>
      </c>
      <c r="Q61" s="229">
        <v>6</v>
      </c>
      <c r="R61" s="254" t="s">
        <v>268</v>
      </c>
      <c r="S61" s="243" t="s">
        <v>268</v>
      </c>
      <c r="T61" s="242" t="s">
        <v>268</v>
      </c>
      <c r="U61" s="242" t="s">
        <v>268</v>
      </c>
      <c r="V61" s="242" t="s">
        <v>268</v>
      </c>
      <c r="W61" s="240" t="s">
        <v>268</v>
      </c>
      <c r="X61" s="243" t="s">
        <v>268</v>
      </c>
      <c r="Y61" s="242" t="s">
        <v>268</v>
      </c>
      <c r="Z61" s="242" t="s">
        <v>268</v>
      </c>
      <c r="AA61" s="15">
        <f t="shared" si="2"/>
        <v>6</v>
      </c>
    </row>
    <row r="62" spans="2:27" ht="14.5" thickBot="1">
      <c r="B62" s="472"/>
      <c r="C62" s="475"/>
      <c r="D62" s="381" t="s">
        <v>141</v>
      </c>
      <c r="E62" s="387" t="s">
        <v>141</v>
      </c>
      <c r="F62" s="113" t="str">
        <f t="shared" si="3"/>
        <v>無</v>
      </c>
      <c r="G62" s="239" t="s">
        <v>268</v>
      </c>
      <c r="H62" s="240" t="s">
        <v>268</v>
      </c>
      <c r="I62" s="246" t="s">
        <v>268</v>
      </c>
      <c r="J62" s="242" t="s">
        <v>268</v>
      </c>
      <c r="K62" s="242" t="s">
        <v>268</v>
      </c>
      <c r="L62" s="242" t="s">
        <v>268</v>
      </c>
      <c r="M62" s="240" t="s">
        <v>268</v>
      </c>
      <c r="N62" s="243" t="s">
        <v>268</v>
      </c>
      <c r="O62" s="242" t="s">
        <v>268</v>
      </c>
      <c r="P62" s="240" t="s">
        <v>268</v>
      </c>
      <c r="Q62" s="229">
        <v>6</v>
      </c>
      <c r="R62" s="254" t="s">
        <v>268</v>
      </c>
      <c r="S62" s="243" t="s">
        <v>268</v>
      </c>
      <c r="T62" s="242" t="s">
        <v>268</v>
      </c>
      <c r="U62" s="242" t="s">
        <v>268</v>
      </c>
      <c r="V62" s="242" t="s">
        <v>268</v>
      </c>
      <c r="W62" s="240" t="s">
        <v>268</v>
      </c>
      <c r="X62" s="243" t="s">
        <v>268</v>
      </c>
      <c r="Y62" s="242" t="s">
        <v>268</v>
      </c>
      <c r="Z62" s="242" t="s">
        <v>268</v>
      </c>
      <c r="AA62" s="15">
        <f t="shared" si="2"/>
        <v>6</v>
      </c>
    </row>
    <row r="63" spans="2:27" ht="14.5" thickBot="1">
      <c r="B63" s="472"/>
      <c r="C63" s="475"/>
      <c r="D63" s="381" t="s">
        <v>142</v>
      </c>
      <c r="E63" s="387" t="s">
        <v>142</v>
      </c>
      <c r="F63" s="113" t="str">
        <f t="shared" si="3"/>
        <v>無</v>
      </c>
      <c r="G63" s="249" t="s">
        <v>268</v>
      </c>
      <c r="H63" s="274" t="s">
        <v>268</v>
      </c>
      <c r="I63" s="229">
        <v>5</v>
      </c>
      <c r="J63" s="239" t="s">
        <v>268</v>
      </c>
      <c r="K63" s="242" t="s">
        <v>268</v>
      </c>
      <c r="L63" s="242" t="s">
        <v>268</v>
      </c>
      <c r="M63" s="240" t="s">
        <v>268</v>
      </c>
      <c r="N63" s="243" t="s">
        <v>268</v>
      </c>
      <c r="O63" s="242" t="s">
        <v>268</v>
      </c>
      <c r="P63" s="242" t="s">
        <v>268</v>
      </c>
      <c r="Q63" s="244" t="s">
        <v>268</v>
      </c>
      <c r="R63" s="240" t="s">
        <v>268</v>
      </c>
      <c r="S63" s="243" t="s">
        <v>268</v>
      </c>
      <c r="T63" s="242" t="s">
        <v>268</v>
      </c>
      <c r="U63" s="242" t="s">
        <v>268</v>
      </c>
      <c r="V63" s="242" t="s">
        <v>268</v>
      </c>
      <c r="W63" s="240" t="s">
        <v>268</v>
      </c>
      <c r="X63" s="243" t="s">
        <v>268</v>
      </c>
      <c r="Y63" s="242" t="s">
        <v>268</v>
      </c>
      <c r="Z63" s="242" t="s">
        <v>268</v>
      </c>
      <c r="AA63" s="15">
        <f t="shared" si="2"/>
        <v>5</v>
      </c>
    </row>
    <row r="64" spans="2:27" ht="14.5" thickBot="1">
      <c r="B64" s="473"/>
      <c r="C64" s="476"/>
      <c r="D64" s="384" t="s">
        <v>143</v>
      </c>
      <c r="E64" s="390" t="s">
        <v>143</v>
      </c>
      <c r="F64" s="118" t="str">
        <f t="shared" si="3"/>
        <v>無</v>
      </c>
      <c r="G64" s="230">
        <v>5</v>
      </c>
      <c r="H64" s="229">
        <v>5</v>
      </c>
      <c r="I64" s="276" t="s">
        <v>268</v>
      </c>
      <c r="J64" s="269" t="s">
        <v>268</v>
      </c>
      <c r="K64" s="269" t="s">
        <v>268</v>
      </c>
      <c r="L64" s="269" t="s">
        <v>268</v>
      </c>
      <c r="M64" s="267" t="s">
        <v>268</v>
      </c>
      <c r="N64" s="268" t="s">
        <v>268</v>
      </c>
      <c r="O64" s="269" t="s">
        <v>268</v>
      </c>
      <c r="P64" s="269" t="s">
        <v>268</v>
      </c>
      <c r="Q64" s="269" t="s">
        <v>268</v>
      </c>
      <c r="R64" s="267" t="s">
        <v>268</v>
      </c>
      <c r="S64" s="268" t="s">
        <v>268</v>
      </c>
      <c r="T64" s="269" t="s">
        <v>268</v>
      </c>
      <c r="U64" s="269" t="s">
        <v>268</v>
      </c>
      <c r="V64" s="269" t="s">
        <v>268</v>
      </c>
      <c r="W64" s="267" t="s">
        <v>268</v>
      </c>
      <c r="X64" s="268" t="s">
        <v>268</v>
      </c>
      <c r="Y64" s="269" t="s">
        <v>268</v>
      </c>
      <c r="Z64" s="277" t="s">
        <v>268</v>
      </c>
      <c r="AA64" s="93">
        <f t="shared" si="2"/>
        <v>10</v>
      </c>
    </row>
    <row r="65" spans="2:28" ht="14">
      <c r="B65" s="92" t="s">
        <v>75</v>
      </c>
      <c r="C65" s="92"/>
      <c r="D65" s="374"/>
      <c r="E65" s="375"/>
      <c r="F65" s="376"/>
      <c r="G65" s="392"/>
      <c r="H65" s="392"/>
      <c r="I65" s="392"/>
      <c r="J65" s="392"/>
      <c r="K65" s="392"/>
      <c r="L65" s="392"/>
      <c r="M65" s="392"/>
      <c r="N65" s="392"/>
      <c r="O65" s="392"/>
      <c r="P65" s="392"/>
      <c r="Q65" s="392"/>
      <c r="R65" s="392"/>
      <c r="S65" s="392"/>
      <c r="T65" s="392"/>
      <c r="U65" s="392"/>
      <c r="V65" s="392"/>
      <c r="W65" s="392"/>
      <c r="X65" s="392"/>
      <c r="Y65" s="392"/>
      <c r="Z65" s="392"/>
      <c r="AA65" s="379"/>
    </row>
    <row r="66" spans="2:28" s="49" customFormat="1" ht="14">
      <c r="G66" s="278"/>
      <c r="H66" s="278"/>
      <c r="I66" s="278"/>
      <c r="J66" s="278"/>
      <c r="K66" s="278"/>
      <c r="L66" s="278"/>
      <c r="M66" s="278"/>
      <c r="N66" s="278"/>
      <c r="O66" s="278"/>
      <c r="P66" s="278"/>
      <c r="Q66" s="278"/>
      <c r="R66" s="278"/>
      <c r="S66" s="278"/>
      <c r="T66" s="278"/>
      <c r="U66" s="278"/>
      <c r="V66" s="278"/>
      <c r="W66" s="278"/>
      <c r="X66" s="278"/>
      <c r="Y66" s="278"/>
      <c r="Z66" s="278"/>
    </row>
    <row r="67" spans="2:28" s="6" customFormat="1" ht="14">
      <c r="G67" s="279"/>
      <c r="H67" s="279"/>
      <c r="I67" s="279"/>
      <c r="J67" s="279"/>
      <c r="K67" s="279"/>
      <c r="L67" s="279"/>
      <c r="M67" s="279"/>
      <c r="N67" s="279"/>
      <c r="O67" s="279"/>
      <c r="P67" s="279"/>
      <c r="Q67" s="279"/>
      <c r="R67" s="279"/>
      <c r="S67" s="279"/>
      <c r="T67" s="279"/>
      <c r="U67" s="279"/>
      <c r="V67" s="279"/>
      <c r="W67" s="279"/>
      <c r="X67" s="279"/>
      <c r="Y67" s="279"/>
      <c r="Z67" s="279"/>
    </row>
    <row r="68" spans="2:28" s="6" customFormat="1" ht="14">
      <c r="B68" s="96" t="s">
        <v>29</v>
      </c>
      <c r="C68" s="97"/>
      <c r="D68" s="97"/>
      <c r="E68" s="97"/>
      <c r="F68" s="98"/>
      <c r="G68" s="168">
        <f>IF(COUNTBLANK(G8:G65)=ROWS(G8:G65),"",SUM(G8:G65))</f>
        <v>169.5</v>
      </c>
      <c r="H68" s="168">
        <f>IF(COUNTBLANK(H8:H65)=ROWS(H8:H65),"",SUM(H8:H65))</f>
        <v>216.5</v>
      </c>
      <c r="I68" s="168">
        <f t="shared" ref="I68:Z68" si="4">IF(COUNTBLANK(I8:I65)=ROWS(I8:I65),"",SUM(I8:I65))</f>
        <v>119</v>
      </c>
      <c r="J68" s="168">
        <f t="shared" si="4"/>
        <v>151</v>
      </c>
      <c r="K68" s="168">
        <f t="shared" si="4"/>
        <v>133</v>
      </c>
      <c r="L68" s="168">
        <f t="shared" si="4"/>
        <v>106</v>
      </c>
      <c r="M68" s="168">
        <f t="shared" si="4"/>
        <v>196</v>
      </c>
      <c r="N68" s="168">
        <f t="shared" si="4"/>
        <v>102</v>
      </c>
      <c r="O68" s="168">
        <f t="shared" si="4"/>
        <v>32</v>
      </c>
      <c r="P68" s="168">
        <f t="shared" si="4"/>
        <v>170</v>
      </c>
      <c r="Q68" s="168">
        <f t="shared" si="4"/>
        <v>306</v>
      </c>
      <c r="R68" s="168">
        <f t="shared" si="4"/>
        <v>249.6</v>
      </c>
      <c r="S68" s="168">
        <f t="shared" si="4"/>
        <v>261.60000000000002</v>
      </c>
      <c r="T68" s="168">
        <f t="shared" si="4"/>
        <v>116</v>
      </c>
      <c r="U68" s="168">
        <f t="shared" si="4"/>
        <v>136</v>
      </c>
      <c r="V68" s="168">
        <f t="shared" si="4"/>
        <v>181</v>
      </c>
      <c r="W68" s="168">
        <f t="shared" si="4"/>
        <v>197</v>
      </c>
      <c r="X68" s="168">
        <f t="shared" si="4"/>
        <v>167</v>
      </c>
      <c r="Y68" s="168">
        <f t="shared" si="4"/>
        <v>167</v>
      </c>
      <c r="Z68" s="168">
        <f t="shared" si="4"/>
        <v>135</v>
      </c>
      <c r="AA68" s="99">
        <f>IF(COUNTBLANK(G68:Z68)=COLUMNS(G68:Z68),"",SUM(G68:Z68))</f>
        <v>3311.2</v>
      </c>
    </row>
    <row r="69" spans="2:28" s="6" customFormat="1" ht="14"/>
    <row r="70" spans="2:28" s="6" customFormat="1" ht="14"/>
    <row r="72" spans="2:28" ht="14.15" customHeight="1">
      <c r="AB72" s="1"/>
    </row>
    <row r="73" spans="2:28" ht="14.15" customHeight="1">
      <c r="AB73" s="1"/>
    </row>
    <row r="74" spans="2:28" ht="14.15" customHeight="1">
      <c r="D74" s="158"/>
      <c r="AB74" s="1"/>
    </row>
    <row r="75" spans="2:28" ht="14.15" customHeight="1">
      <c r="AB75" s="1"/>
    </row>
    <row r="76" spans="2:28" ht="14.15" customHeight="1">
      <c r="D76" s="158"/>
      <c r="AB76" s="1"/>
    </row>
    <row r="77" spans="2:28" ht="14.15" customHeight="1">
      <c r="AB77" s="1"/>
    </row>
    <row r="78" spans="2:28" ht="14.15" customHeight="1">
      <c r="AB78" s="1"/>
    </row>
    <row r="79" spans="2:28" ht="14.15" customHeight="1">
      <c r="V79" s="158"/>
      <c r="AB79" s="1"/>
    </row>
    <row r="80" spans="2:28" ht="14.15" customHeight="1">
      <c r="AB80" s="1"/>
    </row>
    <row r="81" spans="20:28" ht="14.15" customHeight="1">
      <c r="T81" s="158"/>
      <c r="AB81" s="1"/>
    </row>
    <row r="82" spans="20:28" ht="14.15" customHeight="1">
      <c r="T82" s="158"/>
      <c r="AB82" s="1"/>
    </row>
    <row r="83" spans="20:28" ht="14.15" customHeight="1">
      <c r="T83" s="158"/>
      <c r="AB83" s="1"/>
    </row>
    <row r="84" spans="20:28" ht="14.15" customHeight="1">
      <c r="AB84" s="1"/>
    </row>
    <row r="85" spans="20:28" ht="14.15" customHeight="1">
      <c r="AB85" s="1"/>
    </row>
    <row r="86" spans="20:28" ht="14.15" customHeight="1">
      <c r="AB86" s="1"/>
    </row>
    <row r="87" spans="20:28" ht="14.15" customHeight="1">
      <c r="AB87" s="1"/>
    </row>
    <row r="88" spans="20:28" ht="14.15" customHeight="1">
      <c r="AB88" s="1"/>
    </row>
    <row r="89" spans="20:28" ht="14.15" customHeight="1">
      <c r="AB89" s="1"/>
    </row>
    <row r="90" spans="20:28" ht="14.15" customHeight="1">
      <c r="AB90" s="1"/>
    </row>
    <row r="91" spans="20:28" ht="14.15" customHeight="1">
      <c r="AB91" s="1"/>
    </row>
    <row r="92" spans="20:28" ht="14.15" hidden="1" customHeight="1">
      <c r="AB92" s="1"/>
    </row>
    <row r="93" spans="20:28" ht="14.15" customHeight="1">
      <c r="AB93" s="1"/>
    </row>
    <row r="94" spans="20:28" ht="14.15" customHeight="1">
      <c r="AB94" s="1"/>
    </row>
    <row r="95" spans="20:28" ht="14.15" customHeight="1">
      <c r="AB95" s="1"/>
    </row>
    <row r="96" spans="20:28" ht="14.15" customHeight="1">
      <c r="AB96" s="1"/>
    </row>
    <row r="97" spans="4:28" ht="14.15" customHeight="1">
      <c r="D97" s="158"/>
      <c r="AB97" s="1"/>
    </row>
    <row r="98" spans="4:28" ht="14.15" customHeight="1">
      <c r="D98" s="158"/>
      <c r="AB98" s="1"/>
    </row>
    <row r="99" spans="4:28" ht="14.15" customHeight="1">
      <c r="AB99" s="1"/>
    </row>
    <row r="100" spans="4:28" ht="14.15" customHeight="1">
      <c r="D100" s="158"/>
      <c r="AB100" s="1"/>
    </row>
    <row r="101" spans="4:28" ht="14.15" customHeight="1">
      <c r="AB101" s="1"/>
    </row>
    <row r="102" spans="4:28" ht="14.15" customHeight="1">
      <c r="D102" s="158"/>
      <c r="AB102" s="1"/>
    </row>
    <row r="103" spans="4:28" ht="14.15" customHeight="1">
      <c r="AB103" s="1"/>
    </row>
    <row r="104" spans="4:28" ht="14.15" customHeight="1">
      <c r="AB104" s="1"/>
    </row>
    <row r="105" spans="4:28" ht="14.15" customHeight="1">
      <c r="D105" s="158"/>
      <c r="AB105" s="1"/>
    </row>
    <row r="106" spans="4:28" ht="14.15" customHeight="1">
      <c r="D106" s="158"/>
      <c r="AB106" s="1"/>
    </row>
    <row r="107" spans="4:28" ht="14.15" customHeight="1">
      <c r="D107" s="158"/>
      <c r="AB107" s="1"/>
    </row>
    <row r="108" spans="4:28" ht="14.15" customHeight="1">
      <c r="D108" s="158"/>
      <c r="AB108" s="1"/>
    </row>
    <row r="109" spans="4:28" ht="14.15" customHeight="1">
      <c r="D109" s="158"/>
      <c r="AB109" s="1"/>
    </row>
    <row r="110" spans="4:28" ht="14.15" customHeight="1">
      <c r="D110" s="158"/>
      <c r="AB110" s="1"/>
    </row>
    <row r="111" spans="4:28" ht="14.15" customHeight="1">
      <c r="D111" s="158"/>
      <c r="AB111" s="1"/>
    </row>
    <row r="112" spans="4:28" ht="14.15" customHeight="1">
      <c r="D112" s="158"/>
      <c r="AB112" s="1"/>
    </row>
    <row r="113" spans="4:28" ht="14.15" customHeight="1">
      <c r="D113" s="158"/>
      <c r="AB113" s="1"/>
    </row>
    <row r="114" spans="4:28" ht="14.15" customHeight="1">
      <c r="D114" s="158"/>
      <c r="AB114" s="1"/>
    </row>
    <row r="115" spans="4:28" ht="14.15" customHeight="1">
      <c r="D115" s="158"/>
      <c r="AB115" s="1"/>
    </row>
    <row r="116" spans="4:28" ht="14.15" customHeight="1">
      <c r="D116" s="158"/>
      <c r="AB116" s="1"/>
    </row>
    <row r="117" spans="4:28" ht="14.15" customHeight="1">
      <c r="AB117" s="1"/>
    </row>
    <row r="118" spans="4:28" ht="14.15" customHeight="1">
      <c r="AB118" s="1"/>
    </row>
    <row r="119" spans="4:28" ht="14.15" customHeight="1">
      <c r="AB119" s="1"/>
    </row>
    <row r="120" spans="4:28" ht="14.15" customHeight="1">
      <c r="AB120" s="1"/>
    </row>
    <row r="121" spans="4:28" ht="14.15" customHeight="1">
      <c r="AB121" s="1"/>
    </row>
    <row r="122" spans="4:28" ht="14.15" customHeight="1">
      <c r="AB122" s="1"/>
    </row>
    <row r="123" spans="4:28" ht="14.15" customHeight="1">
      <c r="D123" s="158"/>
      <c r="AB123" s="1"/>
    </row>
    <row r="124" spans="4:28" ht="14.15" customHeight="1">
      <c r="AB124" s="1"/>
    </row>
    <row r="125" spans="4:28" ht="14.15" customHeight="1">
      <c r="AB125" s="1"/>
    </row>
    <row r="126" spans="4:28" ht="14.15" customHeight="1">
      <c r="AB126" s="1"/>
    </row>
    <row r="127" spans="4:28" ht="14.15" customHeight="1">
      <c r="AB127" s="1"/>
    </row>
    <row r="128" spans="4:28" ht="14.15" customHeight="1">
      <c r="AB128" s="1"/>
    </row>
    <row r="129" spans="4:28" ht="14.15" customHeight="1">
      <c r="AB129" s="1"/>
    </row>
    <row r="130" spans="4:28" ht="14.15" customHeight="1">
      <c r="D130" s="158"/>
      <c r="AB130" s="1"/>
    </row>
    <row r="131" spans="4:28" ht="14.15" customHeight="1">
      <c r="D131" s="158"/>
      <c r="AB131" s="1"/>
    </row>
    <row r="132" spans="4:28" ht="14.15" customHeight="1">
      <c r="D132" s="158"/>
      <c r="AB132" s="1"/>
    </row>
    <row r="133" spans="4:28" ht="14.15" customHeight="1">
      <c r="D133" s="158"/>
      <c r="AB133" s="1"/>
    </row>
    <row r="134" spans="4:28" ht="14.15" customHeight="1">
      <c r="D134" s="158"/>
      <c r="AB134" s="1"/>
    </row>
    <row r="135" spans="4:28" ht="14.15" customHeight="1">
      <c r="D135" s="158"/>
      <c r="AB135" s="1"/>
    </row>
    <row r="136" spans="4:28" ht="14.15" customHeight="1">
      <c r="D136" s="158"/>
      <c r="AB136" s="1"/>
    </row>
    <row r="137" spans="4:28" ht="14.15" customHeight="1">
      <c r="D137" s="158"/>
      <c r="AB137" s="1"/>
    </row>
    <row r="138" spans="4:28" ht="14.15" customHeight="1">
      <c r="D138" s="158"/>
      <c r="AB138" s="1"/>
    </row>
    <row r="139" spans="4:28" ht="14.15" customHeight="1">
      <c r="D139" s="158"/>
      <c r="AB139" s="1"/>
    </row>
    <row r="140" spans="4:28" ht="14.15" customHeight="1">
      <c r="D140" s="158"/>
      <c r="AB140" s="1"/>
    </row>
    <row r="141" spans="4:28" ht="14.15" customHeight="1">
      <c r="D141" s="158"/>
      <c r="AB141" s="1"/>
    </row>
    <row r="142" spans="4:28" ht="14.15" customHeight="1">
      <c r="D142" s="158"/>
      <c r="AB142" s="1"/>
    </row>
    <row r="143" spans="4:28" ht="14.15" customHeight="1">
      <c r="D143" s="158"/>
      <c r="AB143" s="1"/>
    </row>
    <row r="144" spans="4:28" ht="14.15" customHeight="1">
      <c r="D144" s="158"/>
      <c r="AB144" s="1"/>
    </row>
    <row r="145" spans="4:28" ht="14.15" customHeight="1">
      <c r="D145" s="158"/>
      <c r="AB145" s="1"/>
    </row>
    <row r="146" spans="4:28" ht="14.15" customHeight="1">
      <c r="D146" s="158"/>
      <c r="AB146" s="1"/>
    </row>
    <row r="147" spans="4:28" ht="14.15" customHeight="1">
      <c r="D147" s="158"/>
      <c r="AB147" s="1"/>
    </row>
    <row r="148" spans="4:28" ht="14.15" customHeight="1">
      <c r="D148" s="158"/>
      <c r="AB148" s="1"/>
    </row>
    <row r="149" spans="4:28" ht="14.15" customHeight="1">
      <c r="D149" s="158"/>
      <c r="AB149" s="1"/>
    </row>
    <row r="150" spans="4:28" ht="14.15" customHeight="1">
      <c r="D150" s="158"/>
      <c r="AB150" s="1"/>
    </row>
    <row r="151" spans="4:28" ht="14.15" customHeight="1">
      <c r="D151" s="158"/>
      <c r="AB151" s="1"/>
    </row>
    <row r="152" spans="4:28" ht="14.15" customHeight="1">
      <c r="D152" s="158"/>
      <c r="AB152" s="1"/>
    </row>
    <row r="153" spans="4:28" ht="14.15" customHeight="1">
      <c r="AB153" s="1"/>
    </row>
    <row r="154" spans="4:28" ht="14.15" customHeight="1">
      <c r="AB154" s="1"/>
    </row>
    <row r="155" spans="4:28" ht="14.15" customHeight="1">
      <c r="AB155" s="1"/>
    </row>
    <row r="156" spans="4:28" ht="14.15" customHeight="1">
      <c r="AB156" s="1"/>
    </row>
    <row r="157" spans="4:28" ht="14.15" customHeight="1">
      <c r="AB157" s="1"/>
    </row>
    <row r="158" spans="4:28" ht="14.15" customHeight="1">
      <c r="AB158" s="1"/>
    </row>
    <row r="159" spans="4:28" ht="14.15" customHeight="1">
      <c r="AB159" s="1"/>
    </row>
    <row r="160" spans="4:28" ht="14.15" customHeight="1">
      <c r="D160" s="158"/>
      <c r="AB160" s="1"/>
    </row>
  </sheetData>
  <mergeCells count="17">
    <mergeCell ref="F6:F7"/>
    <mergeCell ref="B8:C8"/>
    <mergeCell ref="D8:E8"/>
    <mergeCell ref="B9:B45"/>
    <mergeCell ref="C10:C14"/>
    <mergeCell ref="C15:C20"/>
    <mergeCell ref="C21:C24"/>
    <mergeCell ref="C25:C27"/>
    <mergeCell ref="C30:C32"/>
    <mergeCell ref="C33:C34"/>
    <mergeCell ref="C35:C38"/>
    <mergeCell ref="C40:C41"/>
    <mergeCell ref="C42:C45"/>
    <mergeCell ref="B46:B50"/>
    <mergeCell ref="B51:B64"/>
    <mergeCell ref="C51:C64"/>
    <mergeCell ref="B6:E6"/>
  </mergeCells>
  <phoneticPr fontId="3"/>
  <conditionalFormatting sqref="F9:F64">
    <cfRule type="cellIs" dxfId="1" priority="1" operator="equal">
      <formula>"有"</formula>
    </cfRule>
  </conditionalFormatting>
  <printOptions horizontalCentered="1"/>
  <pageMargins left="0.98425196850393704" right="0.98425196850393704" top="0.98425196850393704" bottom="0.98425196850393704" header="0.51181102362204722" footer="0.51181102362204722"/>
  <pageSetup paperSize="8" scale="46"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5837EA-4A43-430B-A53D-09D953023576}">
  <sheetPr>
    <pageSetUpPr fitToPage="1"/>
  </sheetPr>
  <dimension ref="A1:I45"/>
  <sheetViews>
    <sheetView showGridLines="0" view="pageBreakPreview" zoomScaleNormal="70" zoomScaleSheetLayoutView="100" workbookViewId="0">
      <selection sqref="A1:I1"/>
    </sheetView>
  </sheetViews>
  <sheetFormatPr defaultColWidth="9.08984375" defaultRowHeight="12.5"/>
  <cols>
    <col min="1" max="15" width="9.08984375" style="11"/>
    <col min="16" max="16" width="9.08984375" style="11" customWidth="1"/>
    <col min="17" max="16384" width="9.08984375" style="11"/>
  </cols>
  <sheetData>
    <row r="1" spans="1:9" ht="21.75" customHeight="1">
      <c r="A1" s="402" t="s">
        <v>57</v>
      </c>
      <c r="B1" s="403"/>
      <c r="C1" s="403"/>
      <c r="D1" s="403"/>
      <c r="E1" s="403"/>
      <c r="F1" s="403"/>
      <c r="G1" s="403"/>
      <c r="H1" s="403"/>
      <c r="I1" s="404"/>
    </row>
    <row r="2" spans="1:9">
      <c r="A2" s="70"/>
    </row>
    <row r="3" spans="1:9">
      <c r="A3" s="70"/>
    </row>
    <row r="4" spans="1:9">
      <c r="A4" s="70"/>
    </row>
    <row r="5" spans="1:9">
      <c r="A5" s="70"/>
    </row>
    <row r="6" spans="1:9">
      <c r="A6" s="70"/>
    </row>
    <row r="7" spans="1:9">
      <c r="A7" s="70"/>
    </row>
    <row r="8" spans="1:9">
      <c r="A8" s="9"/>
      <c r="I8" s="9" t="s">
        <v>56</v>
      </c>
    </row>
    <row r="9" spans="1:9">
      <c r="A9" s="10"/>
    </row>
    <row r="10" spans="1:9">
      <c r="A10" s="10"/>
    </row>
    <row r="11" spans="1:9" ht="14">
      <c r="A11" s="405" t="s">
        <v>211</v>
      </c>
      <c r="B11" s="405"/>
      <c r="C11" s="405"/>
      <c r="D11" s="405"/>
      <c r="E11" s="405"/>
      <c r="F11" s="405"/>
      <c r="G11" s="405"/>
      <c r="H11" s="405"/>
      <c r="I11" s="405"/>
    </row>
    <row r="12" spans="1:9" ht="14">
      <c r="A12" s="405" t="s">
        <v>60</v>
      </c>
      <c r="B12" s="405"/>
      <c r="C12" s="405"/>
      <c r="D12" s="405"/>
      <c r="E12" s="405"/>
      <c r="F12" s="405"/>
      <c r="G12" s="405"/>
      <c r="H12" s="405"/>
      <c r="I12" s="405"/>
    </row>
    <row r="15" spans="1:9">
      <c r="A15" s="406" t="s">
        <v>212</v>
      </c>
      <c r="B15" s="406"/>
      <c r="C15" s="406"/>
      <c r="D15" s="406"/>
      <c r="E15" s="406"/>
      <c r="F15" s="406"/>
      <c r="G15" s="406"/>
      <c r="H15" s="406"/>
      <c r="I15" s="406"/>
    </row>
    <row r="16" spans="1:9">
      <c r="A16" s="406"/>
      <c r="B16" s="406"/>
      <c r="C16" s="406"/>
      <c r="D16" s="406"/>
      <c r="E16" s="406"/>
      <c r="F16" s="406"/>
      <c r="G16" s="406"/>
      <c r="H16" s="406"/>
      <c r="I16" s="406"/>
    </row>
    <row r="17" spans="1:9">
      <c r="A17" s="406"/>
      <c r="B17" s="406"/>
      <c r="C17" s="406"/>
      <c r="D17" s="406"/>
      <c r="E17" s="406"/>
      <c r="F17" s="406"/>
      <c r="G17" s="406"/>
      <c r="H17" s="406"/>
      <c r="I17" s="406"/>
    </row>
    <row r="18" spans="1:9">
      <c r="A18" s="406"/>
      <c r="B18" s="406"/>
      <c r="C18" s="406"/>
      <c r="D18" s="406"/>
      <c r="E18" s="406"/>
      <c r="F18" s="406"/>
      <c r="G18" s="406"/>
      <c r="H18" s="406"/>
      <c r="I18" s="406"/>
    </row>
    <row r="19" spans="1:9">
      <c r="A19" s="406"/>
      <c r="B19" s="406"/>
      <c r="C19" s="406"/>
      <c r="D19" s="406"/>
      <c r="E19" s="406"/>
      <c r="F19" s="406"/>
      <c r="G19" s="406"/>
      <c r="H19" s="406"/>
      <c r="I19" s="406"/>
    </row>
    <row r="23" spans="1:9">
      <c r="B23" s="73" t="s">
        <v>78</v>
      </c>
      <c r="C23" s="73"/>
      <c r="D23" s="73"/>
      <c r="E23" s="73"/>
      <c r="F23" s="401">
        <f>IF(運営権対価!E20="",0,運営権対価!E20*1000000)</f>
        <v>0</v>
      </c>
      <c r="G23" s="401"/>
      <c r="H23" s="401"/>
    </row>
    <row r="24" spans="1:9" ht="13" thickBot="1"/>
    <row r="25" spans="1:9" ht="13" thickBot="1">
      <c r="B25" s="73" t="s">
        <v>84</v>
      </c>
      <c r="C25" s="73"/>
      <c r="D25" s="74"/>
      <c r="E25" s="73"/>
      <c r="F25" s="398">
        <f>IF(運営権対価!E21="",0,運営権対価!E21*1000000)</f>
        <v>0</v>
      </c>
      <c r="G25" s="399"/>
      <c r="H25" s="400"/>
    </row>
    <row r="29" spans="1:9">
      <c r="B29" s="73" t="s">
        <v>61</v>
      </c>
      <c r="C29" s="73"/>
      <c r="D29" s="73"/>
      <c r="E29" s="73"/>
      <c r="F29" s="401">
        <f>IF(利用料金削減額!Y26="",0,利用料金削減額!Y26*1000000)</f>
        <v>0</v>
      </c>
      <c r="G29" s="401"/>
      <c r="H29" s="401"/>
    </row>
    <row r="30" spans="1:9" ht="13" thickBot="1"/>
    <row r="31" spans="1:9" ht="13" thickBot="1">
      <c r="B31" s="73" t="s">
        <v>76</v>
      </c>
      <c r="C31" s="73"/>
      <c r="D31" s="73"/>
      <c r="E31" s="73"/>
      <c r="F31" s="398">
        <f>IF(利用料金削減額!D29="",0,利用料金削減額!D29*1000000)</f>
        <v>0</v>
      </c>
      <c r="G31" s="399"/>
      <c r="H31" s="400"/>
    </row>
    <row r="35" spans="1:8">
      <c r="B35" s="73" t="s">
        <v>234</v>
      </c>
      <c r="C35" s="73"/>
      <c r="D35" s="73"/>
      <c r="E35" s="73"/>
      <c r="F35" s="401">
        <f>IF(AND(各種計画支援費削減額!Z34=0,改築費削減額!Z35=0),0,(各種計画支援費削減額!Z34+改築費削減額!Z35)*1000000)</f>
        <v>0</v>
      </c>
      <c r="G35" s="401"/>
      <c r="H35" s="401"/>
    </row>
    <row r="36" spans="1:8" ht="13" thickBot="1"/>
    <row r="37" spans="1:8" ht="13" thickBot="1">
      <c r="B37" s="73" t="s">
        <v>77</v>
      </c>
      <c r="C37" s="73"/>
      <c r="D37" s="73"/>
      <c r="E37" s="73"/>
      <c r="F37" s="398">
        <f>IF(AND(各種計画支援費削減額!F39=0,改築費削減額!E40=0),0,(各種計画支援費削減額!F39+改築費削減額!E40)*1000000)</f>
        <v>0</v>
      </c>
      <c r="G37" s="399"/>
      <c r="H37" s="400"/>
    </row>
    <row r="40" spans="1:8" ht="13" thickBot="1"/>
    <row r="41" spans="1:8" ht="13" thickBot="1">
      <c r="B41" s="73" t="s">
        <v>253</v>
      </c>
      <c r="C41" s="73"/>
      <c r="D41" s="73"/>
      <c r="E41" s="73"/>
      <c r="F41" s="398">
        <f>IF(AND(F25="",F31="",F37=""),0,(F25+F31+F37))</f>
        <v>0</v>
      </c>
      <c r="G41" s="399"/>
      <c r="H41" s="400"/>
    </row>
    <row r="45" spans="1:8">
      <c r="A45" s="11" t="s">
        <v>42</v>
      </c>
    </row>
  </sheetData>
  <mergeCells count="11">
    <mergeCell ref="A1:I1"/>
    <mergeCell ref="A11:I11"/>
    <mergeCell ref="A12:I12"/>
    <mergeCell ref="A15:I19"/>
    <mergeCell ref="F23:H23"/>
    <mergeCell ref="F41:H41"/>
    <mergeCell ref="F25:H25"/>
    <mergeCell ref="F29:H29"/>
    <mergeCell ref="F31:H31"/>
    <mergeCell ref="F35:H35"/>
    <mergeCell ref="F37:H37"/>
  </mergeCells>
  <phoneticPr fontId="3"/>
  <printOptions horizontalCentered="1"/>
  <pageMargins left="0.98425196850393704" right="0.98425196850393704" top="0.98425196850393704" bottom="0.98425196850393704" header="0.51181102362204722" footer="0.51181102362204722"/>
  <pageSetup paperSize="8"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B4B780-9552-4728-86FB-A391D63AD93C}">
  <sheetPr codeName="Sheet20">
    <tabColor rgb="FFFF0000"/>
    <pageSetUpPr fitToPage="1"/>
  </sheetPr>
  <dimension ref="A1:AB147"/>
  <sheetViews>
    <sheetView showGridLines="0" view="pageBreakPreview" zoomScaleNormal="55" zoomScaleSheetLayoutView="100" workbookViewId="0"/>
  </sheetViews>
  <sheetFormatPr defaultColWidth="0" defaultRowHeight="14.15" customHeight="1"/>
  <cols>
    <col min="1" max="1" width="4.08984375" style="49" customWidth="1"/>
    <col min="2" max="3" width="7.453125" style="1" customWidth="1"/>
    <col min="4" max="4" width="21.26953125" style="1" customWidth="1"/>
    <col min="5" max="5" width="20.7265625" style="1" customWidth="1"/>
    <col min="6" max="6" width="16.90625" style="1" customWidth="1"/>
    <col min="7" max="28" width="12.6328125" style="1" customWidth="1"/>
    <col min="29" max="29" width="5.453125" style="1" customWidth="1"/>
    <col min="30" max="16384" width="0" style="1" hidden="1"/>
  </cols>
  <sheetData>
    <row r="1" spans="1:28" s="49" customFormat="1" ht="20">
      <c r="A1" s="51" t="s">
        <v>261</v>
      </c>
    </row>
    <row r="2" spans="1:28" s="49" customFormat="1" ht="15.65" customHeight="1">
      <c r="A2" s="51"/>
      <c r="B2" s="150"/>
      <c r="C2" s="150"/>
      <c r="D2" s="150"/>
      <c r="E2" s="150"/>
      <c r="F2" s="150"/>
      <c r="G2" s="150"/>
      <c r="H2" s="150"/>
      <c r="I2" s="150"/>
      <c r="J2" s="150"/>
      <c r="K2" s="150"/>
      <c r="L2" s="150"/>
      <c r="M2" s="150"/>
      <c r="N2" s="150"/>
      <c r="O2" s="150"/>
      <c r="P2" s="150"/>
      <c r="Q2" s="150"/>
      <c r="R2" s="150"/>
      <c r="S2" s="150"/>
      <c r="T2" s="150"/>
      <c r="U2" s="150"/>
      <c r="V2" s="150"/>
      <c r="W2" s="150"/>
      <c r="X2" s="150"/>
      <c r="Y2" s="150"/>
      <c r="Z2" s="150"/>
      <c r="AA2" s="150"/>
      <c r="AB2" s="150"/>
    </row>
    <row r="3" spans="1:28" s="49" customFormat="1" ht="45" customHeight="1">
      <c r="A3" s="51"/>
      <c r="B3" s="480" t="s">
        <v>265</v>
      </c>
      <c r="C3" s="480"/>
      <c r="D3" s="480"/>
      <c r="E3" s="480"/>
      <c r="F3" s="480"/>
      <c r="G3" s="480"/>
      <c r="H3" s="480"/>
      <c r="I3" s="480"/>
      <c r="J3" s="480"/>
      <c r="K3" s="480"/>
      <c r="L3" s="480"/>
      <c r="M3" s="480"/>
      <c r="N3" s="480"/>
      <c r="O3" s="480"/>
      <c r="P3" s="480"/>
      <c r="Q3" s="480"/>
      <c r="R3" s="480"/>
      <c r="S3" s="480"/>
      <c r="T3" s="480"/>
      <c r="U3" s="480"/>
      <c r="V3" s="480"/>
      <c r="W3" s="480"/>
      <c r="X3" s="480"/>
      <c r="Y3" s="480"/>
      <c r="Z3" s="480"/>
      <c r="AA3" s="480"/>
      <c r="AB3" s="480"/>
    </row>
    <row r="4" spans="1:28" s="49" customFormat="1" ht="15.5">
      <c r="A4" s="51"/>
      <c r="B4" s="146" t="s">
        <v>266</v>
      </c>
    </row>
    <row r="5" spans="1:28" s="52" customFormat="1" ht="14">
      <c r="A5" s="49"/>
      <c r="B5" s="49"/>
      <c r="C5" s="49"/>
      <c r="D5" s="49"/>
      <c r="E5" s="49"/>
      <c r="F5" s="49"/>
      <c r="G5" s="49"/>
      <c r="H5" s="49"/>
      <c r="I5" s="49"/>
      <c r="J5" s="49"/>
      <c r="K5" s="49"/>
      <c r="L5" s="49"/>
      <c r="M5" s="49"/>
      <c r="N5" s="49"/>
      <c r="O5" s="49"/>
      <c r="P5" s="49"/>
      <c r="Q5" s="49"/>
      <c r="R5" s="49"/>
      <c r="S5" s="49"/>
      <c r="T5" s="49"/>
      <c r="U5" s="49"/>
      <c r="V5" s="49"/>
      <c r="W5" s="49"/>
      <c r="X5" s="49"/>
      <c r="Y5" s="49"/>
      <c r="Z5" s="49"/>
    </row>
    <row r="6" spans="1:28" s="123" customFormat="1" ht="14">
      <c r="A6" s="49"/>
      <c r="B6" s="49"/>
      <c r="C6" s="49"/>
      <c r="D6" s="49"/>
      <c r="E6" s="49"/>
      <c r="F6" s="49"/>
      <c r="G6" s="41">
        <v>5</v>
      </c>
      <c r="H6" s="41">
        <v>6</v>
      </c>
      <c r="I6" s="41">
        <v>7</v>
      </c>
      <c r="J6" s="41">
        <v>8</v>
      </c>
      <c r="K6" s="41">
        <v>9</v>
      </c>
      <c r="L6" s="41">
        <v>10</v>
      </c>
      <c r="M6" s="41">
        <v>11</v>
      </c>
      <c r="N6" s="41">
        <v>12</v>
      </c>
      <c r="O6" s="41">
        <v>13</v>
      </c>
      <c r="P6" s="41">
        <v>14</v>
      </c>
      <c r="Q6" s="41">
        <v>15</v>
      </c>
      <c r="R6" s="41">
        <v>16</v>
      </c>
      <c r="S6" s="41">
        <v>17</v>
      </c>
      <c r="T6" s="41">
        <v>18</v>
      </c>
      <c r="U6" s="41">
        <v>19</v>
      </c>
      <c r="V6" s="41">
        <v>20</v>
      </c>
      <c r="W6" s="41">
        <v>21</v>
      </c>
      <c r="X6" s="41">
        <v>22</v>
      </c>
      <c r="Y6" s="41">
        <v>23</v>
      </c>
      <c r="Z6" s="41">
        <v>24</v>
      </c>
      <c r="AA6" s="4"/>
      <c r="AB6" s="481" t="s">
        <v>233</v>
      </c>
    </row>
    <row r="7" spans="1:28" s="123" customFormat="1" ht="14">
      <c r="A7" s="49"/>
      <c r="B7" s="49"/>
      <c r="C7" s="49"/>
      <c r="D7" s="49"/>
      <c r="E7" s="49"/>
      <c r="F7" s="49"/>
      <c r="G7" s="2">
        <v>1</v>
      </c>
      <c r="H7" s="2">
        <f t="shared" ref="H7:Z7" si="0">G7+1</f>
        <v>2</v>
      </c>
      <c r="I7" s="2">
        <f t="shared" si="0"/>
        <v>3</v>
      </c>
      <c r="J7" s="2">
        <f t="shared" si="0"/>
        <v>4</v>
      </c>
      <c r="K7" s="2">
        <f t="shared" si="0"/>
        <v>5</v>
      </c>
      <c r="L7" s="2">
        <f t="shared" si="0"/>
        <v>6</v>
      </c>
      <c r="M7" s="2">
        <f t="shared" si="0"/>
        <v>7</v>
      </c>
      <c r="N7" s="2">
        <f t="shared" si="0"/>
        <v>8</v>
      </c>
      <c r="O7" s="2">
        <f t="shared" si="0"/>
        <v>9</v>
      </c>
      <c r="P7" s="2">
        <f t="shared" si="0"/>
        <v>10</v>
      </c>
      <c r="Q7" s="2">
        <f t="shared" si="0"/>
        <v>11</v>
      </c>
      <c r="R7" s="2">
        <f t="shared" si="0"/>
        <v>12</v>
      </c>
      <c r="S7" s="2">
        <f t="shared" si="0"/>
        <v>13</v>
      </c>
      <c r="T7" s="2">
        <f t="shared" si="0"/>
        <v>14</v>
      </c>
      <c r="U7" s="2">
        <f t="shared" si="0"/>
        <v>15</v>
      </c>
      <c r="V7" s="2">
        <f t="shared" si="0"/>
        <v>16</v>
      </c>
      <c r="W7" s="2">
        <f t="shared" si="0"/>
        <v>17</v>
      </c>
      <c r="X7" s="2">
        <f t="shared" si="0"/>
        <v>18</v>
      </c>
      <c r="Y7" s="2">
        <f t="shared" si="0"/>
        <v>19</v>
      </c>
      <c r="Z7" s="2">
        <f t="shared" si="0"/>
        <v>20</v>
      </c>
      <c r="AA7" s="151" t="s">
        <v>9</v>
      </c>
      <c r="AB7" s="482"/>
    </row>
    <row r="8" spans="1:28" s="124" customFormat="1" ht="14.5" thickBot="1">
      <c r="A8" s="49"/>
      <c r="B8" s="484" t="s">
        <v>228</v>
      </c>
      <c r="C8" s="485"/>
      <c r="D8" s="486"/>
      <c r="E8" s="104" t="s">
        <v>227</v>
      </c>
      <c r="F8" s="7" t="s">
        <v>250</v>
      </c>
      <c r="G8" s="91">
        <v>45382</v>
      </c>
      <c r="H8" s="91">
        <f t="shared" ref="H8:Z8" si="1">DATE(YEAR(G8)+1,MONTH(G8),DAY(G8))</f>
        <v>45747</v>
      </c>
      <c r="I8" s="91">
        <f t="shared" si="1"/>
        <v>46112</v>
      </c>
      <c r="J8" s="91">
        <f t="shared" si="1"/>
        <v>46477</v>
      </c>
      <c r="K8" s="91">
        <f t="shared" si="1"/>
        <v>46843</v>
      </c>
      <c r="L8" s="91">
        <f t="shared" si="1"/>
        <v>47208</v>
      </c>
      <c r="M8" s="91">
        <f t="shared" si="1"/>
        <v>47573</v>
      </c>
      <c r="N8" s="91">
        <f t="shared" si="1"/>
        <v>47938</v>
      </c>
      <c r="O8" s="91">
        <f t="shared" si="1"/>
        <v>48304</v>
      </c>
      <c r="P8" s="91">
        <f t="shared" si="1"/>
        <v>48669</v>
      </c>
      <c r="Q8" s="91">
        <f t="shared" si="1"/>
        <v>49034</v>
      </c>
      <c r="R8" s="91">
        <f t="shared" si="1"/>
        <v>49399</v>
      </c>
      <c r="S8" s="91">
        <f t="shared" si="1"/>
        <v>49765</v>
      </c>
      <c r="T8" s="91">
        <f t="shared" si="1"/>
        <v>50130</v>
      </c>
      <c r="U8" s="91">
        <f t="shared" si="1"/>
        <v>50495</v>
      </c>
      <c r="V8" s="91">
        <f t="shared" si="1"/>
        <v>50860</v>
      </c>
      <c r="W8" s="91">
        <f t="shared" si="1"/>
        <v>51226</v>
      </c>
      <c r="X8" s="91">
        <f t="shared" si="1"/>
        <v>51591</v>
      </c>
      <c r="Y8" s="91">
        <f t="shared" si="1"/>
        <v>51956</v>
      </c>
      <c r="Z8" s="91">
        <f t="shared" si="1"/>
        <v>52321</v>
      </c>
      <c r="AA8" s="5"/>
      <c r="AB8" s="483"/>
    </row>
    <row r="9" spans="1:28" s="125" customFormat="1" ht="14">
      <c r="A9" s="49"/>
      <c r="B9" s="487" t="s">
        <v>220</v>
      </c>
      <c r="C9" s="490" t="s">
        <v>202</v>
      </c>
      <c r="D9" s="492" t="s">
        <v>251</v>
      </c>
      <c r="E9" s="394" t="s">
        <v>221</v>
      </c>
      <c r="F9" s="280">
        <v>3064</v>
      </c>
      <c r="G9" s="281"/>
      <c r="H9" s="282">
        <v>28</v>
      </c>
      <c r="I9" s="283"/>
      <c r="J9" s="284"/>
      <c r="K9" s="285">
        <v>222</v>
      </c>
      <c r="L9" s="285">
        <v>222</v>
      </c>
      <c r="M9" s="285">
        <v>250</v>
      </c>
      <c r="N9" s="286"/>
      <c r="O9" s="287"/>
      <c r="P9" s="284"/>
      <c r="Q9" s="285">
        <v>333</v>
      </c>
      <c r="R9" s="282">
        <v>361</v>
      </c>
      <c r="S9" s="288">
        <v>699</v>
      </c>
      <c r="T9" s="282">
        <v>699</v>
      </c>
      <c r="U9" s="288"/>
      <c r="V9" s="285">
        <v>28</v>
      </c>
      <c r="W9" s="289"/>
      <c r="X9" s="290"/>
      <c r="Y9" s="291"/>
      <c r="Z9" s="285">
        <v>222</v>
      </c>
      <c r="AA9" s="159">
        <f>IF(COUNTBLANK(G9:Z9)=COLUMNS(G9:Z9),"",SUM(G9:Z9))</f>
        <v>3064</v>
      </c>
      <c r="AB9" s="127" t="str">
        <f>IF(AA9="","",IF(F9=AA9,"無","有"))</f>
        <v>無</v>
      </c>
    </row>
    <row r="10" spans="1:28" s="125" customFormat="1" ht="14.5" thickBot="1">
      <c r="A10" s="49"/>
      <c r="B10" s="488"/>
      <c r="C10" s="491"/>
      <c r="D10" s="493"/>
      <c r="E10" s="395" t="s">
        <v>200</v>
      </c>
      <c r="F10" s="280" t="s">
        <v>274</v>
      </c>
      <c r="G10" s="322"/>
      <c r="H10" s="323">
        <v>0.06</v>
      </c>
      <c r="I10" s="324"/>
      <c r="J10" s="325"/>
      <c r="K10" s="323">
        <v>0.51</v>
      </c>
      <c r="L10" s="323">
        <v>0.51</v>
      </c>
      <c r="M10" s="323">
        <v>0.56999999999999995</v>
      </c>
      <c r="N10" s="324"/>
      <c r="O10" s="326"/>
      <c r="P10" s="324"/>
      <c r="Q10" s="323">
        <v>0.76</v>
      </c>
      <c r="R10" s="323">
        <v>0.83</v>
      </c>
      <c r="S10" s="324">
        <v>1.61</v>
      </c>
      <c r="T10" s="323">
        <v>1.61</v>
      </c>
      <c r="U10" s="324"/>
      <c r="V10" s="323">
        <v>0.06</v>
      </c>
      <c r="W10" s="327"/>
      <c r="X10" s="328"/>
      <c r="Y10" s="324"/>
      <c r="Z10" s="323">
        <v>0.51</v>
      </c>
      <c r="AA10" s="160">
        <f t="shared" ref="AA10:AA24" si="2">IF(COUNTBLANK(G10:Z10)=COLUMNS(G10:Z10),"",SUM(G10:Z10))</f>
        <v>7.03</v>
      </c>
      <c r="AB10" s="127" t="s">
        <v>226</v>
      </c>
    </row>
    <row r="11" spans="1:28" s="125" customFormat="1" ht="14">
      <c r="A11" s="49"/>
      <c r="B11" s="488"/>
      <c r="C11" s="491"/>
      <c r="D11" s="493" t="s">
        <v>252</v>
      </c>
      <c r="E11" s="395" t="s">
        <v>201</v>
      </c>
      <c r="F11" s="280">
        <v>161</v>
      </c>
      <c r="G11" s="292"/>
      <c r="H11" s="285">
        <v>1</v>
      </c>
      <c r="I11" s="293"/>
      <c r="J11" s="294"/>
      <c r="K11" s="285">
        <v>11</v>
      </c>
      <c r="L11" s="285">
        <v>11</v>
      </c>
      <c r="M11" s="285">
        <v>12</v>
      </c>
      <c r="N11" s="293"/>
      <c r="O11" s="295"/>
      <c r="P11" s="293"/>
      <c r="Q11" s="285">
        <v>16</v>
      </c>
      <c r="R11" s="285">
        <v>17</v>
      </c>
      <c r="S11" s="293"/>
      <c r="T11" s="285">
        <v>81</v>
      </c>
      <c r="U11" s="293"/>
      <c r="V11" s="285">
        <v>1</v>
      </c>
      <c r="W11" s="296"/>
      <c r="X11" s="297"/>
      <c r="Y11" s="298"/>
      <c r="Z11" s="285">
        <v>11</v>
      </c>
      <c r="AA11" s="159">
        <f t="shared" si="2"/>
        <v>161</v>
      </c>
      <c r="AB11" s="127" t="str">
        <f>IF(AA11="","",IF(F11=AA11,"無","有"))</f>
        <v>無</v>
      </c>
    </row>
    <row r="12" spans="1:28" s="125" customFormat="1" ht="14.5" thickBot="1">
      <c r="A12" s="49"/>
      <c r="B12" s="488"/>
      <c r="C12" s="491"/>
      <c r="D12" s="493"/>
      <c r="E12" s="395" t="s">
        <v>200</v>
      </c>
      <c r="F12" s="280" t="s">
        <v>275</v>
      </c>
      <c r="G12" s="330"/>
      <c r="H12" s="323">
        <v>0.01</v>
      </c>
      <c r="I12" s="331"/>
      <c r="J12" s="332"/>
      <c r="K12" s="323">
        <v>0.1</v>
      </c>
      <c r="L12" s="323">
        <v>0.1</v>
      </c>
      <c r="M12" s="323">
        <v>0.11</v>
      </c>
      <c r="N12" s="331"/>
      <c r="O12" s="333"/>
      <c r="P12" s="331"/>
      <c r="Q12" s="323">
        <v>0.14000000000000001</v>
      </c>
      <c r="R12" s="323">
        <v>0.15</v>
      </c>
      <c r="S12" s="331"/>
      <c r="T12" s="323">
        <v>0.72</v>
      </c>
      <c r="U12" s="331"/>
      <c r="V12" s="323">
        <v>0.01</v>
      </c>
      <c r="W12" s="334"/>
      <c r="X12" s="335"/>
      <c r="Y12" s="331"/>
      <c r="Z12" s="323">
        <v>0.1</v>
      </c>
      <c r="AA12" s="160">
        <f t="shared" si="2"/>
        <v>1.4400000000000002</v>
      </c>
      <c r="AB12" s="127" t="s">
        <v>226</v>
      </c>
    </row>
    <row r="13" spans="1:28" s="125" customFormat="1" ht="14.5" thickBot="1">
      <c r="A13" s="49"/>
      <c r="B13" s="488"/>
      <c r="C13" s="494" t="s">
        <v>204</v>
      </c>
      <c r="D13" s="494"/>
      <c r="E13" s="395" t="s">
        <v>208</v>
      </c>
      <c r="F13" s="280" t="s">
        <v>275</v>
      </c>
      <c r="G13" s="299">
        <v>1</v>
      </c>
      <c r="H13" s="300">
        <v>1</v>
      </c>
      <c r="I13" s="299">
        <v>1</v>
      </c>
      <c r="J13" s="301">
        <v>1</v>
      </c>
      <c r="K13" s="302">
        <v>1</v>
      </c>
      <c r="L13" s="302">
        <v>1</v>
      </c>
      <c r="M13" s="300">
        <v>1</v>
      </c>
      <c r="N13" s="299">
        <v>1</v>
      </c>
      <c r="O13" s="301">
        <v>1</v>
      </c>
      <c r="P13" s="301">
        <v>1</v>
      </c>
      <c r="Q13" s="302">
        <v>1</v>
      </c>
      <c r="R13" s="300">
        <v>1</v>
      </c>
      <c r="S13" s="299">
        <v>1</v>
      </c>
      <c r="T13" s="302">
        <v>1</v>
      </c>
      <c r="U13" s="301">
        <v>1</v>
      </c>
      <c r="V13" s="302">
        <v>1</v>
      </c>
      <c r="W13" s="303">
        <v>1</v>
      </c>
      <c r="X13" s="299">
        <v>1</v>
      </c>
      <c r="Y13" s="301">
        <v>1</v>
      </c>
      <c r="Z13" s="304">
        <v>1</v>
      </c>
      <c r="AA13" s="160" t="s">
        <v>276</v>
      </c>
      <c r="AB13" s="127" t="s">
        <v>226</v>
      </c>
    </row>
    <row r="14" spans="1:28" s="125" customFormat="1" ht="15" customHeight="1" thickBot="1">
      <c r="A14" s="49"/>
      <c r="B14" s="488"/>
      <c r="C14" s="495"/>
      <c r="D14" s="495"/>
      <c r="E14" s="395" t="s">
        <v>200</v>
      </c>
      <c r="F14" s="280" t="s">
        <v>275</v>
      </c>
      <c r="G14" s="329">
        <v>4</v>
      </c>
      <c r="H14" s="329">
        <v>2.1</v>
      </c>
      <c r="I14" s="329">
        <v>2.1</v>
      </c>
      <c r="J14" s="329">
        <v>2.2999999999999998</v>
      </c>
      <c r="K14" s="329">
        <v>2.2999999999999998</v>
      </c>
      <c r="L14" s="329">
        <v>2.2999999999999998</v>
      </c>
      <c r="M14" s="329">
        <v>2.1</v>
      </c>
      <c r="N14" s="329">
        <v>3.9</v>
      </c>
      <c r="O14" s="329">
        <v>3.9</v>
      </c>
      <c r="P14" s="329">
        <v>3.9</v>
      </c>
      <c r="Q14" s="329">
        <v>3.9</v>
      </c>
      <c r="R14" s="329">
        <v>2.1</v>
      </c>
      <c r="S14" s="329">
        <v>3.9</v>
      </c>
      <c r="T14" s="329">
        <v>3.9</v>
      </c>
      <c r="U14" s="329">
        <v>3.9</v>
      </c>
      <c r="V14" s="329">
        <v>3.9</v>
      </c>
      <c r="W14" s="329">
        <v>1.7</v>
      </c>
      <c r="X14" s="329">
        <v>1.8</v>
      </c>
      <c r="Y14" s="329">
        <v>1.8</v>
      </c>
      <c r="Z14" s="329">
        <v>1.8</v>
      </c>
      <c r="AA14" s="160">
        <f t="shared" si="2"/>
        <v>57.599999999999987</v>
      </c>
      <c r="AB14" s="127" t="s">
        <v>226</v>
      </c>
    </row>
    <row r="15" spans="1:28" s="125" customFormat="1" ht="14">
      <c r="A15" s="49"/>
      <c r="B15" s="488"/>
      <c r="C15" s="494" t="s">
        <v>205</v>
      </c>
      <c r="D15" s="494"/>
      <c r="E15" s="396" t="s">
        <v>199</v>
      </c>
      <c r="F15" s="305">
        <v>108</v>
      </c>
      <c r="G15" s="285">
        <v>54</v>
      </c>
      <c r="H15" s="285">
        <v>54</v>
      </c>
      <c r="I15" s="306"/>
      <c r="J15" s="306"/>
      <c r="K15" s="306"/>
      <c r="L15" s="306"/>
      <c r="M15" s="307"/>
      <c r="N15" s="308"/>
      <c r="O15" s="306"/>
      <c r="P15" s="306"/>
      <c r="Q15" s="306"/>
      <c r="R15" s="307"/>
      <c r="S15" s="308"/>
      <c r="T15" s="306"/>
      <c r="U15" s="306"/>
      <c r="V15" s="306"/>
      <c r="W15" s="307"/>
      <c r="X15" s="308"/>
      <c r="Y15" s="309"/>
      <c r="Z15" s="310"/>
      <c r="AA15" s="160">
        <f t="shared" si="2"/>
        <v>108</v>
      </c>
      <c r="AB15" s="127" t="str">
        <f>IF(AA15="","",IF(F15=AA15,"無","有"))</f>
        <v>無</v>
      </c>
    </row>
    <row r="16" spans="1:28" s="125" customFormat="1" ht="14.5" thickBot="1">
      <c r="A16" s="49"/>
      <c r="B16" s="488"/>
      <c r="C16" s="495"/>
      <c r="D16" s="495"/>
      <c r="E16" s="396" t="s">
        <v>198</v>
      </c>
      <c r="F16" s="305" t="s">
        <v>275</v>
      </c>
      <c r="G16" s="311">
        <v>8</v>
      </c>
      <c r="H16" s="311">
        <v>8</v>
      </c>
      <c r="I16" s="306"/>
      <c r="J16" s="306"/>
      <c r="K16" s="306"/>
      <c r="L16" s="306"/>
      <c r="M16" s="312"/>
      <c r="N16" s="308"/>
      <c r="O16" s="306"/>
      <c r="P16" s="306"/>
      <c r="Q16" s="306"/>
      <c r="R16" s="312"/>
      <c r="S16" s="308"/>
      <c r="T16" s="306"/>
      <c r="U16" s="306"/>
      <c r="V16" s="306"/>
      <c r="W16" s="312"/>
      <c r="X16" s="308"/>
      <c r="Y16" s="309"/>
      <c r="Z16" s="310"/>
      <c r="AA16" s="160">
        <f t="shared" si="2"/>
        <v>16</v>
      </c>
      <c r="AB16" s="127" t="s">
        <v>226</v>
      </c>
    </row>
    <row r="17" spans="1:28" s="125" customFormat="1" ht="14">
      <c r="A17" s="49"/>
      <c r="B17" s="488"/>
      <c r="C17" s="494" t="s">
        <v>206</v>
      </c>
      <c r="D17" s="494"/>
      <c r="E17" s="396" t="s">
        <v>199</v>
      </c>
      <c r="F17" s="280">
        <v>1829</v>
      </c>
      <c r="G17" s="285">
        <v>202</v>
      </c>
      <c r="H17" s="285">
        <v>202</v>
      </c>
      <c r="I17" s="313"/>
      <c r="J17" s="313"/>
      <c r="K17" s="285">
        <v>9</v>
      </c>
      <c r="L17" s="285">
        <v>9</v>
      </c>
      <c r="M17" s="285">
        <v>9</v>
      </c>
      <c r="N17" s="313"/>
      <c r="O17" s="314">
        <v>173</v>
      </c>
      <c r="P17" s="314">
        <v>173</v>
      </c>
      <c r="Q17" s="314">
        <v>173</v>
      </c>
      <c r="R17" s="314">
        <v>173</v>
      </c>
      <c r="S17" s="313"/>
      <c r="T17" s="314">
        <v>173</v>
      </c>
      <c r="U17" s="314">
        <v>173</v>
      </c>
      <c r="V17" s="314">
        <v>173</v>
      </c>
      <c r="W17" s="314">
        <v>173</v>
      </c>
      <c r="X17" s="313"/>
      <c r="Y17" s="314">
        <v>7</v>
      </c>
      <c r="Z17" s="314">
        <v>7</v>
      </c>
      <c r="AA17" s="160">
        <f t="shared" si="2"/>
        <v>1829</v>
      </c>
      <c r="AB17" s="127" t="str">
        <f>IF(AA17="","",IF(F17=AA17,"無","有"))</f>
        <v>無</v>
      </c>
    </row>
    <row r="18" spans="1:28" s="125" customFormat="1" ht="14.5" thickBot="1">
      <c r="A18" s="49"/>
      <c r="B18" s="488"/>
      <c r="C18" s="495"/>
      <c r="D18" s="495"/>
      <c r="E18" s="396" t="s">
        <v>198</v>
      </c>
      <c r="F18" s="280" t="s">
        <v>275</v>
      </c>
      <c r="G18" s="315">
        <v>16</v>
      </c>
      <c r="H18" s="315">
        <v>16</v>
      </c>
      <c r="I18" s="316"/>
      <c r="J18" s="316"/>
      <c r="K18" s="315">
        <v>0.7</v>
      </c>
      <c r="L18" s="315">
        <v>0.7</v>
      </c>
      <c r="M18" s="315">
        <v>0.7</v>
      </c>
      <c r="N18" s="316"/>
      <c r="O18" s="315">
        <v>14</v>
      </c>
      <c r="P18" s="315">
        <v>14</v>
      </c>
      <c r="Q18" s="315">
        <v>14</v>
      </c>
      <c r="R18" s="315">
        <v>14</v>
      </c>
      <c r="S18" s="316"/>
      <c r="T18" s="315">
        <v>14</v>
      </c>
      <c r="U18" s="315">
        <v>14</v>
      </c>
      <c r="V18" s="315">
        <v>14</v>
      </c>
      <c r="W18" s="315">
        <v>14</v>
      </c>
      <c r="X18" s="316"/>
      <c r="Y18" s="315">
        <v>0.6</v>
      </c>
      <c r="Z18" s="315">
        <v>0.6</v>
      </c>
      <c r="AA18" s="160">
        <f t="shared" si="2"/>
        <v>147.30000000000001</v>
      </c>
      <c r="AB18" s="127" t="s">
        <v>226</v>
      </c>
    </row>
    <row r="19" spans="1:28" s="125" customFormat="1" ht="14">
      <c r="A19" s="49"/>
      <c r="B19" s="488"/>
      <c r="C19" s="477" t="s">
        <v>207</v>
      </c>
      <c r="D19" s="477"/>
      <c r="E19" s="395" t="s">
        <v>201</v>
      </c>
      <c r="F19" s="305">
        <v>99</v>
      </c>
      <c r="G19" s="285">
        <v>11</v>
      </c>
      <c r="H19" s="285">
        <v>11</v>
      </c>
      <c r="I19" s="313"/>
      <c r="J19" s="313"/>
      <c r="K19" s="285">
        <v>1</v>
      </c>
      <c r="L19" s="285">
        <v>1</v>
      </c>
      <c r="M19" s="285">
        <v>1</v>
      </c>
      <c r="N19" s="313"/>
      <c r="O19" s="314">
        <v>9</v>
      </c>
      <c r="P19" s="314">
        <v>9</v>
      </c>
      <c r="Q19" s="314">
        <v>9</v>
      </c>
      <c r="R19" s="314">
        <v>9</v>
      </c>
      <c r="S19" s="313"/>
      <c r="T19" s="314">
        <v>9</v>
      </c>
      <c r="U19" s="314">
        <v>9</v>
      </c>
      <c r="V19" s="314">
        <v>9</v>
      </c>
      <c r="W19" s="314">
        <v>9</v>
      </c>
      <c r="X19" s="313"/>
      <c r="Y19" s="314">
        <v>1</v>
      </c>
      <c r="Z19" s="314">
        <v>1</v>
      </c>
      <c r="AA19" s="160">
        <f t="shared" si="2"/>
        <v>99</v>
      </c>
      <c r="AB19" s="127" t="str">
        <f>IF(AA19="","",IF(F19=AA19,"無","有"))</f>
        <v>無</v>
      </c>
    </row>
    <row r="20" spans="1:28" s="125" customFormat="1" ht="14.5" thickBot="1">
      <c r="A20" s="49"/>
      <c r="B20" s="488"/>
      <c r="C20" s="478"/>
      <c r="D20" s="478"/>
      <c r="E20" s="395" t="s">
        <v>200</v>
      </c>
      <c r="F20" s="305" t="s">
        <v>275</v>
      </c>
      <c r="G20" s="311">
        <v>23</v>
      </c>
      <c r="H20" s="311">
        <v>23</v>
      </c>
      <c r="I20" s="313"/>
      <c r="J20" s="313"/>
      <c r="K20" s="311">
        <v>2</v>
      </c>
      <c r="L20" s="311">
        <v>2</v>
      </c>
      <c r="M20" s="311">
        <v>2</v>
      </c>
      <c r="N20" s="313"/>
      <c r="O20" s="311">
        <v>18</v>
      </c>
      <c r="P20" s="311">
        <v>18</v>
      </c>
      <c r="Q20" s="311">
        <v>18</v>
      </c>
      <c r="R20" s="311">
        <v>18</v>
      </c>
      <c r="S20" s="313"/>
      <c r="T20" s="311">
        <v>18</v>
      </c>
      <c r="U20" s="311">
        <v>18</v>
      </c>
      <c r="V20" s="311">
        <v>18</v>
      </c>
      <c r="W20" s="311">
        <v>18</v>
      </c>
      <c r="X20" s="313"/>
      <c r="Y20" s="311">
        <v>2</v>
      </c>
      <c r="Z20" s="311">
        <v>2</v>
      </c>
      <c r="AA20" s="160">
        <f t="shared" si="2"/>
        <v>200</v>
      </c>
      <c r="AB20" s="127" t="s">
        <v>226</v>
      </c>
    </row>
    <row r="21" spans="1:28" s="125" customFormat="1" ht="14.25" customHeight="1">
      <c r="A21" s="49"/>
      <c r="B21" s="488"/>
      <c r="C21" s="477" t="s">
        <v>209</v>
      </c>
      <c r="D21" s="477"/>
      <c r="E21" s="395" t="s">
        <v>203</v>
      </c>
      <c r="F21" s="280">
        <v>989</v>
      </c>
      <c r="G21" s="285">
        <v>51</v>
      </c>
      <c r="H21" s="285">
        <v>51</v>
      </c>
      <c r="I21" s="285">
        <v>51</v>
      </c>
      <c r="J21" s="285">
        <v>51</v>
      </c>
      <c r="K21" s="285">
        <v>51</v>
      </c>
      <c r="L21" s="285">
        <v>51</v>
      </c>
      <c r="M21" s="285">
        <v>51</v>
      </c>
      <c r="N21" s="285">
        <v>51</v>
      </c>
      <c r="O21" s="285">
        <v>51</v>
      </c>
      <c r="P21" s="285">
        <v>51</v>
      </c>
      <c r="Q21" s="285">
        <v>51</v>
      </c>
      <c r="R21" s="285">
        <v>51</v>
      </c>
      <c r="S21" s="285">
        <v>51</v>
      </c>
      <c r="T21" s="285">
        <v>51</v>
      </c>
      <c r="U21" s="285">
        <v>51</v>
      </c>
      <c r="V21" s="285">
        <v>51</v>
      </c>
      <c r="W21" s="285">
        <v>51</v>
      </c>
      <c r="X21" s="314">
        <v>36</v>
      </c>
      <c r="Y21" s="314">
        <v>36</v>
      </c>
      <c r="Z21" s="314">
        <v>36</v>
      </c>
      <c r="AA21" s="160">
        <f t="shared" si="2"/>
        <v>975</v>
      </c>
      <c r="AB21" s="127" t="str">
        <f>IF(AA21="","",IF(F21=AA21,"無","有"))</f>
        <v>有</v>
      </c>
    </row>
    <row r="22" spans="1:28" s="125" customFormat="1" ht="14.5" thickBot="1">
      <c r="A22" s="49"/>
      <c r="B22" s="488"/>
      <c r="C22" s="478"/>
      <c r="D22" s="478"/>
      <c r="E22" s="395" t="s">
        <v>200</v>
      </c>
      <c r="F22" s="280" t="s">
        <v>275</v>
      </c>
      <c r="G22" s="311">
        <v>24</v>
      </c>
      <c r="H22" s="311">
        <v>24</v>
      </c>
      <c r="I22" s="311">
        <v>24</v>
      </c>
      <c r="J22" s="311">
        <v>24</v>
      </c>
      <c r="K22" s="311">
        <v>24</v>
      </c>
      <c r="L22" s="311">
        <v>24</v>
      </c>
      <c r="M22" s="311">
        <v>24</v>
      </c>
      <c r="N22" s="311">
        <v>24</v>
      </c>
      <c r="O22" s="311">
        <v>24</v>
      </c>
      <c r="P22" s="311">
        <v>24</v>
      </c>
      <c r="Q22" s="311">
        <v>24</v>
      </c>
      <c r="R22" s="311">
        <v>24</v>
      </c>
      <c r="S22" s="311">
        <v>24</v>
      </c>
      <c r="T22" s="311">
        <v>24</v>
      </c>
      <c r="U22" s="311">
        <v>24</v>
      </c>
      <c r="V22" s="311">
        <v>24</v>
      </c>
      <c r="W22" s="311">
        <v>24</v>
      </c>
      <c r="X22" s="311">
        <v>18</v>
      </c>
      <c r="Y22" s="311">
        <v>18</v>
      </c>
      <c r="Z22" s="311">
        <v>18</v>
      </c>
      <c r="AA22" s="160">
        <f t="shared" si="2"/>
        <v>462</v>
      </c>
      <c r="AB22" s="127" t="s">
        <v>226</v>
      </c>
    </row>
    <row r="23" spans="1:28" s="125" customFormat="1" ht="14">
      <c r="A23" s="49"/>
      <c r="B23" s="488"/>
      <c r="C23" s="477" t="s">
        <v>210</v>
      </c>
      <c r="D23" s="477"/>
      <c r="E23" s="395" t="s">
        <v>203</v>
      </c>
      <c r="F23" s="280">
        <v>720</v>
      </c>
      <c r="G23" s="317"/>
      <c r="H23" s="318"/>
      <c r="I23" s="314">
        <v>40</v>
      </c>
      <c r="J23" s="314">
        <v>40</v>
      </c>
      <c r="K23" s="314">
        <v>40</v>
      </c>
      <c r="L23" s="314">
        <v>40</v>
      </c>
      <c r="M23" s="314">
        <v>40</v>
      </c>
      <c r="N23" s="314">
        <v>40</v>
      </c>
      <c r="O23" s="314">
        <v>40</v>
      </c>
      <c r="P23" s="314">
        <v>40</v>
      </c>
      <c r="Q23" s="314">
        <v>40</v>
      </c>
      <c r="R23" s="314">
        <v>40</v>
      </c>
      <c r="S23" s="314">
        <v>40</v>
      </c>
      <c r="T23" s="314">
        <v>40</v>
      </c>
      <c r="U23" s="314">
        <v>40</v>
      </c>
      <c r="V23" s="314">
        <v>40</v>
      </c>
      <c r="W23" s="314">
        <v>40</v>
      </c>
      <c r="X23" s="314">
        <v>40</v>
      </c>
      <c r="Y23" s="314">
        <v>40</v>
      </c>
      <c r="Z23" s="314">
        <v>40</v>
      </c>
      <c r="AA23" s="160">
        <f t="shared" si="2"/>
        <v>720</v>
      </c>
      <c r="AB23" s="127" t="str">
        <f>IF(AA23="","",IF(F23=AA23,"無","有"))</f>
        <v>無</v>
      </c>
    </row>
    <row r="24" spans="1:28" s="125" customFormat="1" ht="14.5" thickBot="1">
      <c r="A24" s="49"/>
      <c r="B24" s="489"/>
      <c r="C24" s="479"/>
      <c r="D24" s="479"/>
      <c r="E24" s="397" t="s">
        <v>200</v>
      </c>
      <c r="F24" s="319" t="s">
        <v>275</v>
      </c>
      <c r="G24" s="320"/>
      <c r="H24" s="321"/>
      <c r="I24" s="311">
        <v>13</v>
      </c>
      <c r="J24" s="311">
        <v>13</v>
      </c>
      <c r="K24" s="311">
        <v>13</v>
      </c>
      <c r="L24" s="311">
        <v>13</v>
      </c>
      <c r="M24" s="311">
        <v>13</v>
      </c>
      <c r="N24" s="311">
        <v>13</v>
      </c>
      <c r="O24" s="311">
        <v>13</v>
      </c>
      <c r="P24" s="311">
        <v>13</v>
      </c>
      <c r="Q24" s="311">
        <v>13</v>
      </c>
      <c r="R24" s="311">
        <v>13</v>
      </c>
      <c r="S24" s="311">
        <v>13</v>
      </c>
      <c r="T24" s="311">
        <v>13</v>
      </c>
      <c r="U24" s="311">
        <v>13</v>
      </c>
      <c r="V24" s="311">
        <v>13</v>
      </c>
      <c r="W24" s="311">
        <v>13</v>
      </c>
      <c r="X24" s="311">
        <v>13</v>
      </c>
      <c r="Y24" s="311">
        <v>13</v>
      </c>
      <c r="Z24" s="311">
        <v>13</v>
      </c>
      <c r="AA24" s="161">
        <f t="shared" si="2"/>
        <v>234</v>
      </c>
      <c r="AB24" s="127" t="s">
        <v>226</v>
      </c>
    </row>
    <row r="25" spans="1:28" s="126" customFormat="1" ht="14">
      <c r="A25" s="49"/>
      <c r="B25" s="92" t="s">
        <v>75</v>
      </c>
      <c r="C25" s="92"/>
      <c r="D25" s="374"/>
      <c r="E25" s="375"/>
      <c r="F25" s="376"/>
      <c r="G25" s="377"/>
      <c r="H25" s="377"/>
      <c r="I25" s="377"/>
      <c r="J25" s="377"/>
      <c r="K25" s="377"/>
      <c r="L25" s="377"/>
      <c r="M25" s="377"/>
      <c r="N25" s="377"/>
      <c r="O25" s="377"/>
      <c r="P25" s="377"/>
      <c r="Q25" s="377"/>
      <c r="R25" s="377"/>
      <c r="S25" s="377"/>
      <c r="T25" s="377"/>
      <c r="U25" s="377"/>
      <c r="V25" s="377"/>
      <c r="W25" s="377"/>
      <c r="X25" s="377"/>
      <c r="Y25" s="377"/>
      <c r="Z25" s="377"/>
      <c r="AA25" s="377"/>
      <c r="AB25" s="393"/>
    </row>
    <row r="26" spans="1:28" s="49" customFormat="1" ht="14"/>
    <row r="27" spans="1:28" s="6" customFormat="1" ht="14"/>
    <row r="28" spans="1:28" s="122" customFormat="1" ht="14">
      <c r="A28" s="6"/>
      <c r="B28" s="96" t="s">
        <v>29</v>
      </c>
      <c r="C28" s="97"/>
      <c r="D28" s="97"/>
      <c r="E28" s="97"/>
      <c r="F28" s="98"/>
      <c r="G28" s="99">
        <f>IF(AND(G10="",G12="",G14="",G16="",G18="",G20="",G22="",G24=""),"",SUM(G10,G12,G14,G16,G18,G20,G22,G24))</f>
        <v>75</v>
      </c>
      <c r="H28" s="99">
        <f t="shared" ref="H28:Z28" si="3">IF(AND(H10="",H12="",H14="",H16="",H18="",H20="",H22="",H24=""),"",SUM(H10,H12,H14,H16,H18,H20,H22,H24))</f>
        <v>73.17</v>
      </c>
      <c r="I28" s="99">
        <f t="shared" si="3"/>
        <v>39.1</v>
      </c>
      <c r="J28" s="99">
        <f t="shared" si="3"/>
        <v>39.299999999999997</v>
      </c>
      <c r="K28" s="99">
        <f t="shared" si="3"/>
        <v>42.61</v>
      </c>
      <c r="L28" s="99">
        <f t="shared" si="3"/>
        <v>42.61</v>
      </c>
      <c r="M28" s="99">
        <f t="shared" si="3"/>
        <v>42.480000000000004</v>
      </c>
      <c r="N28" s="99">
        <f t="shared" si="3"/>
        <v>40.9</v>
      </c>
      <c r="O28" s="99">
        <f t="shared" si="3"/>
        <v>72.900000000000006</v>
      </c>
      <c r="P28" s="99">
        <f t="shared" si="3"/>
        <v>72.900000000000006</v>
      </c>
      <c r="Q28" s="99">
        <f t="shared" si="3"/>
        <v>73.8</v>
      </c>
      <c r="R28" s="99">
        <f t="shared" si="3"/>
        <v>72.08</v>
      </c>
      <c r="S28" s="99">
        <f t="shared" si="3"/>
        <v>42.51</v>
      </c>
      <c r="T28" s="99">
        <f t="shared" si="3"/>
        <v>75.23</v>
      </c>
      <c r="U28" s="99">
        <f t="shared" si="3"/>
        <v>72.900000000000006</v>
      </c>
      <c r="V28" s="99">
        <f t="shared" si="3"/>
        <v>72.97</v>
      </c>
      <c r="W28" s="99">
        <f t="shared" si="3"/>
        <v>70.7</v>
      </c>
      <c r="X28" s="99">
        <f t="shared" si="3"/>
        <v>32.799999999999997</v>
      </c>
      <c r="Y28" s="99">
        <f t="shared" si="3"/>
        <v>35.4</v>
      </c>
      <c r="Z28" s="99">
        <f t="shared" si="3"/>
        <v>36.01</v>
      </c>
      <c r="AA28" s="99">
        <f>IF(COUNTBLANK(G28:Z28)=COLUMNS(G28:Z28),"",SUM(G28:Z28))</f>
        <v>1125.3700000000001</v>
      </c>
    </row>
    <row r="29" spans="1:28" s="6" customFormat="1" ht="14"/>
    <row r="30" spans="1:28" s="6" customFormat="1" ht="14"/>
    <row r="38" spans="7:26" ht="14.15" customHeight="1">
      <c r="G38" s="162"/>
      <c r="H38" s="162"/>
      <c r="I38" s="162"/>
      <c r="J38" s="162"/>
      <c r="K38" s="162"/>
      <c r="L38" s="162"/>
      <c r="M38" s="162"/>
      <c r="N38" s="162"/>
      <c r="O38" s="162"/>
      <c r="P38" s="162"/>
      <c r="Q38" s="162"/>
      <c r="R38" s="162"/>
      <c r="S38" s="162"/>
      <c r="T38" s="162"/>
      <c r="U38" s="162"/>
      <c r="V38" s="162"/>
      <c r="W38" s="162"/>
      <c r="X38" s="162"/>
      <c r="Y38" s="162"/>
      <c r="Z38" s="162"/>
    </row>
    <row r="39" spans="7:26" ht="14.15" customHeight="1">
      <c r="G39" s="162"/>
      <c r="H39" s="162"/>
      <c r="I39" s="162"/>
      <c r="J39" s="162"/>
      <c r="K39" s="162"/>
      <c r="L39" s="162"/>
      <c r="M39" s="162"/>
      <c r="N39" s="162"/>
      <c r="O39" s="162"/>
      <c r="P39" s="162"/>
      <c r="Q39" s="162"/>
      <c r="R39" s="162"/>
      <c r="S39" s="162"/>
      <c r="T39" s="162"/>
      <c r="U39" s="162"/>
      <c r="V39" s="162"/>
      <c r="W39" s="162"/>
      <c r="X39" s="162"/>
      <c r="Y39" s="162"/>
      <c r="Z39" s="162"/>
    </row>
    <row r="46" spans="7:26" ht="14" hidden="1"/>
    <row r="53" ht="14" hidden="1"/>
    <row r="54" ht="14" hidden="1"/>
    <row r="55" ht="14" hidden="1"/>
    <row r="56" ht="14" hidden="1"/>
    <row r="57" ht="14" hidden="1"/>
    <row r="58" ht="14" hidden="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sheetData>
  <mergeCells count="13">
    <mergeCell ref="C19:D20"/>
    <mergeCell ref="C21:D22"/>
    <mergeCell ref="C23:D24"/>
    <mergeCell ref="B3:AB3"/>
    <mergeCell ref="AB6:AB8"/>
    <mergeCell ref="B8:D8"/>
    <mergeCell ref="B9:B24"/>
    <mergeCell ref="C9:C12"/>
    <mergeCell ref="D9:D10"/>
    <mergeCell ref="D11:D12"/>
    <mergeCell ref="C13:D14"/>
    <mergeCell ref="C15:D16"/>
    <mergeCell ref="C17:D18"/>
  </mergeCells>
  <phoneticPr fontId="3"/>
  <conditionalFormatting sqref="AB9:AB24">
    <cfRule type="cellIs" dxfId="0" priority="1" operator="equal">
      <formula>"有"</formula>
    </cfRule>
  </conditionalFormatting>
  <printOptions horizontalCentered="1"/>
  <pageMargins left="0.98425196850393704" right="0.98425196850393704" top="0.98425196850393704" bottom="0.98425196850393704" header="0.51181102362204722" footer="0.51181102362204722"/>
  <pageSetup paperSize="8" scale="52"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977160-BB06-441C-A021-1F0EC7BB8E9E}">
  <sheetPr>
    <pageSetUpPr fitToPage="1"/>
  </sheetPr>
  <dimension ref="A1:Z86"/>
  <sheetViews>
    <sheetView showGridLines="0" view="pageBreakPreview" zoomScaleNormal="55" zoomScaleSheetLayoutView="100" workbookViewId="0"/>
  </sheetViews>
  <sheetFormatPr defaultColWidth="0" defaultRowHeight="14.15" customHeight="1"/>
  <cols>
    <col min="1" max="1" width="4.08984375" style="49" customWidth="1"/>
    <col min="2" max="2" width="4.08984375" style="1" customWidth="1"/>
    <col min="3" max="3" width="33.08984375" style="12" customWidth="1"/>
    <col min="4" max="4" width="10.453125" style="1" customWidth="1"/>
    <col min="5" max="25" width="12.6328125" style="1" customWidth="1"/>
    <col min="26" max="26" width="9" style="49" customWidth="1"/>
    <col min="27" max="16384" width="9" style="1" hidden="1"/>
  </cols>
  <sheetData>
    <row r="1" spans="1:25" s="49" customFormat="1" ht="14">
      <c r="C1" s="50"/>
    </row>
    <row r="2" spans="1:25" s="49" customFormat="1" ht="14">
      <c r="C2" s="50"/>
    </row>
    <row r="3" spans="1:25" s="49" customFormat="1" ht="14">
      <c r="C3" s="50"/>
    </row>
    <row r="4" spans="1:25" s="49" customFormat="1" ht="14">
      <c r="C4" s="50"/>
    </row>
    <row r="5" spans="1:25" s="49" customFormat="1" ht="14">
      <c r="C5" s="50"/>
    </row>
    <row r="6" spans="1:25" s="49" customFormat="1" ht="14">
      <c r="C6" s="50"/>
    </row>
    <row r="7" spans="1:25" s="49" customFormat="1" ht="20">
      <c r="A7" s="153" t="s">
        <v>256</v>
      </c>
      <c r="C7" s="50"/>
    </row>
    <row r="8" spans="1:25" s="49" customFormat="1" ht="14">
      <c r="C8" s="50"/>
      <c r="Y8" s="52" t="s">
        <v>28</v>
      </c>
    </row>
    <row r="9" spans="1:25" s="49" customFormat="1" ht="14">
      <c r="C9" s="50"/>
      <c r="E9" s="41">
        <v>5</v>
      </c>
      <c r="F9" s="41">
        <v>6</v>
      </c>
      <c r="G9" s="41">
        <v>7</v>
      </c>
      <c r="H9" s="41">
        <v>8</v>
      </c>
      <c r="I9" s="41">
        <v>9</v>
      </c>
      <c r="J9" s="41">
        <v>10</v>
      </c>
      <c r="K9" s="41">
        <v>11</v>
      </c>
      <c r="L9" s="41">
        <v>12</v>
      </c>
      <c r="M9" s="41">
        <v>13</v>
      </c>
      <c r="N9" s="41">
        <v>14</v>
      </c>
      <c r="O9" s="41">
        <v>15</v>
      </c>
      <c r="P9" s="41">
        <v>16</v>
      </c>
      <c r="Q9" s="41">
        <v>17</v>
      </c>
      <c r="R9" s="41">
        <v>18</v>
      </c>
      <c r="S9" s="41">
        <v>19</v>
      </c>
      <c r="T9" s="41">
        <v>20</v>
      </c>
      <c r="U9" s="41">
        <v>21</v>
      </c>
      <c r="V9" s="41">
        <v>22</v>
      </c>
      <c r="W9" s="41">
        <v>23</v>
      </c>
      <c r="X9" s="41">
        <v>24</v>
      </c>
      <c r="Y9" s="4"/>
    </row>
    <row r="10" spans="1:25" s="49" customFormat="1" ht="14">
      <c r="C10" s="50"/>
      <c r="E10" s="2">
        <v>1</v>
      </c>
      <c r="F10" s="2">
        <f t="shared" ref="F10:X10" si="0">E10+1</f>
        <v>2</v>
      </c>
      <c r="G10" s="2">
        <f t="shared" si="0"/>
        <v>3</v>
      </c>
      <c r="H10" s="2">
        <f t="shared" si="0"/>
        <v>4</v>
      </c>
      <c r="I10" s="2">
        <f t="shared" si="0"/>
        <v>5</v>
      </c>
      <c r="J10" s="2">
        <f t="shared" si="0"/>
        <v>6</v>
      </c>
      <c r="K10" s="2">
        <f t="shared" si="0"/>
        <v>7</v>
      </c>
      <c r="L10" s="2">
        <f t="shared" si="0"/>
        <v>8</v>
      </c>
      <c r="M10" s="2">
        <f t="shared" si="0"/>
        <v>9</v>
      </c>
      <c r="N10" s="2">
        <f t="shared" si="0"/>
        <v>10</v>
      </c>
      <c r="O10" s="2">
        <f t="shared" si="0"/>
        <v>11</v>
      </c>
      <c r="P10" s="2">
        <f t="shared" si="0"/>
        <v>12</v>
      </c>
      <c r="Q10" s="2">
        <f t="shared" si="0"/>
        <v>13</v>
      </c>
      <c r="R10" s="2">
        <f t="shared" si="0"/>
        <v>14</v>
      </c>
      <c r="S10" s="2">
        <f t="shared" si="0"/>
        <v>15</v>
      </c>
      <c r="T10" s="2">
        <f t="shared" si="0"/>
        <v>16</v>
      </c>
      <c r="U10" s="2">
        <f t="shared" si="0"/>
        <v>17</v>
      </c>
      <c r="V10" s="2">
        <f t="shared" si="0"/>
        <v>18</v>
      </c>
      <c r="W10" s="2">
        <f t="shared" si="0"/>
        <v>19</v>
      </c>
      <c r="X10" s="2">
        <f t="shared" si="0"/>
        <v>20</v>
      </c>
      <c r="Y10" s="340" t="s">
        <v>9</v>
      </c>
    </row>
    <row r="11" spans="1:25" s="49" customFormat="1" ht="14">
      <c r="C11" s="50"/>
      <c r="E11" s="3">
        <v>45382</v>
      </c>
      <c r="F11" s="3">
        <f t="shared" ref="F11:X11" si="1">DATE(YEAR(E11)+1,MONTH(E11),DAY(E11))</f>
        <v>45747</v>
      </c>
      <c r="G11" s="3">
        <f t="shared" si="1"/>
        <v>46112</v>
      </c>
      <c r="H11" s="3">
        <f t="shared" si="1"/>
        <v>46477</v>
      </c>
      <c r="I11" s="3">
        <f t="shared" si="1"/>
        <v>46843</v>
      </c>
      <c r="J11" s="3">
        <f t="shared" si="1"/>
        <v>47208</v>
      </c>
      <c r="K11" s="3">
        <f t="shared" si="1"/>
        <v>47573</v>
      </c>
      <c r="L11" s="3">
        <f t="shared" si="1"/>
        <v>47938</v>
      </c>
      <c r="M11" s="3">
        <f t="shared" si="1"/>
        <v>48304</v>
      </c>
      <c r="N11" s="3">
        <f t="shared" si="1"/>
        <v>48669</v>
      </c>
      <c r="O11" s="3">
        <f t="shared" si="1"/>
        <v>49034</v>
      </c>
      <c r="P11" s="3">
        <f t="shared" si="1"/>
        <v>49399</v>
      </c>
      <c r="Q11" s="3">
        <f t="shared" si="1"/>
        <v>49765</v>
      </c>
      <c r="R11" s="3">
        <f t="shared" si="1"/>
        <v>50130</v>
      </c>
      <c r="S11" s="3">
        <f t="shared" si="1"/>
        <v>50495</v>
      </c>
      <c r="T11" s="3">
        <f t="shared" si="1"/>
        <v>50860</v>
      </c>
      <c r="U11" s="3">
        <f t="shared" si="1"/>
        <v>51226</v>
      </c>
      <c r="V11" s="3">
        <f t="shared" si="1"/>
        <v>51591</v>
      </c>
      <c r="W11" s="3">
        <f t="shared" si="1"/>
        <v>51956</v>
      </c>
      <c r="X11" s="3">
        <f t="shared" si="1"/>
        <v>52321</v>
      </c>
      <c r="Y11" s="5"/>
    </row>
    <row r="12" spans="1:25" s="49" customFormat="1" ht="14">
      <c r="B12" s="18" t="s">
        <v>7</v>
      </c>
      <c r="C12" s="21"/>
      <c r="D12" s="19"/>
      <c r="E12" s="42">
        <f t="shared" ref="E12:X12" si="2">SUM(E13:E17)</f>
        <v>0</v>
      </c>
      <c r="F12" s="42">
        <f t="shared" si="2"/>
        <v>0</v>
      </c>
      <c r="G12" s="42">
        <f t="shared" si="2"/>
        <v>0</v>
      </c>
      <c r="H12" s="42">
        <f t="shared" si="2"/>
        <v>0</v>
      </c>
      <c r="I12" s="42">
        <f t="shared" si="2"/>
        <v>0</v>
      </c>
      <c r="J12" s="42">
        <f t="shared" si="2"/>
        <v>0</v>
      </c>
      <c r="K12" s="42">
        <f t="shared" si="2"/>
        <v>0</v>
      </c>
      <c r="L12" s="42">
        <f t="shared" si="2"/>
        <v>0</v>
      </c>
      <c r="M12" s="42">
        <f t="shared" si="2"/>
        <v>0</v>
      </c>
      <c r="N12" s="42">
        <f t="shared" si="2"/>
        <v>0</v>
      </c>
      <c r="O12" s="42">
        <f t="shared" si="2"/>
        <v>0</v>
      </c>
      <c r="P12" s="42">
        <f t="shared" si="2"/>
        <v>0</v>
      </c>
      <c r="Q12" s="42">
        <f t="shared" si="2"/>
        <v>0</v>
      </c>
      <c r="R12" s="42">
        <f t="shared" si="2"/>
        <v>0</v>
      </c>
      <c r="S12" s="42">
        <f t="shared" si="2"/>
        <v>0</v>
      </c>
      <c r="T12" s="42">
        <f t="shared" si="2"/>
        <v>0</v>
      </c>
      <c r="U12" s="42">
        <f t="shared" si="2"/>
        <v>0</v>
      </c>
      <c r="V12" s="42">
        <f t="shared" si="2"/>
        <v>0</v>
      </c>
      <c r="W12" s="42">
        <f t="shared" si="2"/>
        <v>0</v>
      </c>
      <c r="X12" s="42">
        <f t="shared" si="2"/>
        <v>0</v>
      </c>
      <c r="Y12" s="42">
        <f t="shared" ref="Y12:Y39" si="3">SUM(E12:X12)</f>
        <v>0</v>
      </c>
    </row>
    <row r="13" spans="1:25" s="49" customFormat="1" ht="14">
      <c r="B13" s="22"/>
      <c r="C13" s="348" t="s">
        <v>0</v>
      </c>
      <c r="D13" s="351"/>
      <c r="E13" s="352" t="str">
        <f>利用料金削減額!$E$23</f>
        <v/>
      </c>
      <c r="F13" s="352" t="str">
        <f>利用料金削減額!$E$23</f>
        <v/>
      </c>
      <c r="G13" s="352" t="str">
        <f>利用料金削減額!$E$23</f>
        <v/>
      </c>
      <c r="H13" s="352" t="str">
        <f>利用料金削減額!$E$23</f>
        <v/>
      </c>
      <c r="I13" s="352" t="str">
        <f>利用料金削減額!$E$23</f>
        <v/>
      </c>
      <c r="J13" s="352" t="str">
        <f>利用料金削減額!$E$23</f>
        <v/>
      </c>
      <c r="K13" s="352" t="str">
        <f>利用料金削減額!$E$23</f>
        <v/>
      </c>
      <c r="L13" s="352" t="str">
        <f>利用料金削減額!$E$23</f>
        <v/>
      </c>
      <c r="M13" s="352" t="str">
        <f>利用料金削減額!$E$23</f>
        <v/>
      </c>
      <c r="N13" s="352" t="str">
        <f>利用料金削減額!$E$23</f>
        <v/>
      </c>
      <c r="O13" s="352" t="str">
        <f>利用料金削減額!$E$23</f>
        <v/>
      </c>
      <c r="P13" s="352" t="str">
        <f>利用料金削減額!$E$23</f>
        <v/>
      </c>
      <c r="Q13" s="352" t="str">
        <f>利用料金削減額!$E$23</f>
        <v/>
      </c>
      <c r="R13" s="352" t="str">
        <f>利用料金削減額!$E$23</f>
        <v/>
      </c>
      <c r="S13" s="352" t="str">
        <f>利用料金削減額!$E$23</f>
        <v/>
      </c>
      <c r="T13" s="352" t="str">
        <f>利用料金削減額!$E$23</f>
        <v/>
      </c>
      <c r="U13" s="352" t="str">
        <f>利用料金削減額!$E$23</f>
        <v/>
      </c>
      <c r="V13" s="352" t="str">
        <f>利用料金削減額!$E$23</f>
        <v/>
      </c>
      <c r="W13" s="352" t="str">
        <f>利用料金削減額!$E$23</f>
        <v/>
      </c>
      <c r="X13" s="352" t="str">
        <f>利用料金削減額!$E$23</f>
        <v/>
      </c>
      <c r="Y13" s="349">
        <f t="shared" si="3"/>
        <v>0</v>
      </c>
    </row>
    <row r="14" spans="1:25" s="49" customFormat="1" ht="14">
      <c r="B14" s="22"/>
      <c r="C14" s="25" t="s">
        <v>1</v>
      </c>
      <c r="D14" s="20"/>
      <c r="E14" s="35"/>
      <c r="F14" s="35"/>
      <c r="G14" s="35"/>
      <c r="H14" s="35"/>
      <c r="I14" s="35"/>
      <c r="J14" s="35"/>
      <c r="K14" s="35"/>
      <c r="L14" s="35"/>
      <c r="M14" s="35"/>
      <c r="N14" s="35"/>
      <c r="O14" s="35"/>
      <c r="P14" s="35"/>
      <c r="Q14" s="35"/>
      <c r="R14" s="35"/>
      <c r="S14" s="35"/>
      <c r="T14" s="35"/>
      <c r="U14" s="35"/>
      <c r="V14" s="35"/>
      <c r="W14" s="35"/>
      <c r="X14" s="35"/>
      <c r="Y14" s="43">
        <f t="shared" si="3"/>
        <v>0</v>
      </c>
    </row>
    <row r="15" spans="1:25" s="49" customFormat="1" ht="14">
      <c r="B15" s="22"/>
      <c r="C15" s="25" t="s">
        <v>2</v>
      </c>
      <c r="D15" s="20"/>
      <c r="E15" s="35"/>
      <c r="F15" s="35"/>
      <c r="G15" s="35"/>
      <c r="H15" s="35"/>
      <c r="I15" s="35"/>
      <c r="J15" s="35"/>
      <c r="K15" s="35"/>
      <c r="L15" s="35"/>
      <c r="M15" s="35"/>
      <c r="N15" s="35"/>
      <c r="O15" s="35"/>
      <c r="P15" s="35"/>
      <c r="Q15" s="35"/>
      <c r="R15" s="35"/>
      <c r="S15" s="35"/>
      <c r="T15" s="35"/>
      <c r="U15" s="35"/>
      <c r="V15" s="35"/>
      <c r="W15" s="35"/>
      <c r="X15" s="35"/>
      <c r="Y15" s="43">
        <f t="shared" si="3"/>
        <v>0</v>
      </c>
    </row>
    <row r="16" spans="1:25" s="49" customFormat="1" ht="14">
      <c r="B16" s="22"/>
      <c r="C16" s="25"/>
      <c r="D16" s="20"/>
      <c r="E16" s="35"/>
      <c r="F16" s="35"/>
      <c r="G16" s="35"/>
      <c r="H16" s="35"/>
      <c r="I16" s="35"/>
      <c r="J16" s="35"/>
      <c r="K16" s="35"/>
      <c r="L16" s="35"/>
      <c r="M16" s="35"/>
      <c r="N16" s="35"/>
      <c r="O16" s="35"/>
      <c r="P16" s="35"/>
      <c r="Q16" s="35"/>
      <c r="R16" s="35"/>
      <c r="S16" s="35"/>
      <c r="T16" s="35"/>
      <c r="U16" s="35"/>
      <c r="V16" s="35"/>
      <c r="W16" s="35"/>
      <c r="X16" s="35"/>
      <c r="Y16" s="43">
        <f t="shared" si="3"/>
        <v>0</v>
      </c>
    </row>
    <row r="17" spans="2:25" s="49" customFormat="1" ht="14">
      <c r="B17" s="22"/>
      <c r="C17" s="25"/>
      <c r="D17" s="20"/>
      <c r="E17" s="35"/>
      <c r="F17" s="35"/>
      <c r="G17" s="35"/>
      <c r="H17" s="35"/>
      <c r="I17" s="35"/>
      <c r="J17" s="35"/>
      <c r="K17" s="35"/>
      <c r="L17" s="35"/>
      <c r="M17" s="35"/>
      <c r="N17" s="35"/>
      <c r="O17" s="35"/>
      <c r="P17" s="35"/>
      <c r="Q17" s="35"/>
      <c r="R17" s="35"/>
      <c r="S17" s="35"/>
      <c r="T17" s="35"/>
      <c r="U17" s="35"/>
      <c r="V17" s="35"/>
      <c r="W17" s="35"/>
      <c r="X17" s="35"/>
      <c r="Y17" s="43">
        <f t="shared" si="3"/>
        <v>0</v>
      </c>
    </row>
    <row r="18" spans="2:25" s="49" customFormat="1" ht="14">
      <c r="B18" s="18" t="s">
        <v>3</v>
      </c>
      <c r="C18" s="21"/>
      <c r="D18" s="19"/>
      <c r="E18" s="42">
        <f t="shared" ref="E18:X18" si="4">SUM(E19:E25)</f>
        <v>0</v>
      </c>
      <c r="F18" s="42">
        <f t="shared" si="4"/>
        <v>0</v>
      </c>
      <c r="G18" s="42">
        <f t="shared" si="4"/>
        <v>0</v>
      </c>
      <c r="H18" s="42">
        <f t="shared" si="4"/>
        <v>0</v>
      </c>
      <c r="I18" s="42">
        <f t="shared" si="4"/>
        <v>0</v>
      </c>
      <c r="J18" s="42">
        <f t="shared" si="4"/>
        <v>0</v>
      </c>
      <c r="K18" s="42">
        <f t="shared" si="4"/>
        <v>0</v>
      </c>
      <c r="L18" s="42">
        <f t="shared" si="4"/>
        <v>0</v>
      </c>
      <c r="M18" s="42">
        <f t="shared" si="4"/>
        <v>0</v>
      </c>
      <c r="N18" s="42">
        <f t="shared" si="4"/>
        <v>0</v>
      </c>
      <c r="O18" s="42">
        <f t="shared" si="4"/>
        <v>0</v>
      </c>
      <c r="P18" s="42">
        <f t="shared" si="4"/>
        <v>0</v>
      </c>
      <c r="Q18" s="42">
        <f t="shared" si="4"/>
        <v>0</v>
      </c>
      <c r="R18" s="42">
        <f t="shared" si="4"/>
        <v>0</v>
      </c>
      <c r="S18" s="42">
        <f t="shared" si="4"/>
        <v>0</v>
      </c>
      <c r="T18" s="42">
        <f t="shared" si="4"/>
        <v>0</v>
      </c>
      <c r="U18" s="42">
        <f t="shared" si="4"/>
        <v>0</v>
      </c>
      <c r="V18" s="42">
        <f t="shared" si="4"/>
        <v>0</v>
      </c>
      <c r="W18" s="42">
        <f t="shared" si="4"/>
        <v>0</v>
      </c>
      <c r="X18" s="42">
        <f t="shared" si="4"/>
        <v>0</v>
      </c>
      <c r="Y18" s="42">
        <f t="shared" si="3"/>
        <v>0</v>
      </c>
    </row>
    <row r="19" spans="2:25" s="49" customFormat="1" ht="14">
      <c r="B19" s="22"/>
      <c r="C19" s="348" t="s">
        <v>4</v>
      </c>
      <c r="D19" s="351"/>
      <c r="E19" s="346"/>
      <c r="F19" s="346"/>
      <c r="G19" s="346"/>
      <c r="H19" s="346"/>
      <c r="I19" s="346"/>
      <c r="J19" s="346"/>
      <c r="K19" s="346"/>
      <c r="L19" s="346"/>
      <c r="M19" s="346"/>
      <c r="N19" s="346"/>
      <c r="O19" s="346"/>
      <c r="P19" s="346"/>
      <c r="Q19" s="346"/>
      <c r="R19" s="346"/>
      <c r="S19" s="346"/>
      <c r="T19" s="346"/>
      <c r="U19" s="346"/>
      <c r="V19" s="346"/>
      <c r="W19" s="346"/>
      <c r="X19" s="346"/>
      <c r="Y19" s="349">
        <f t="shared" si="3"/>
        <v>0</v>
      </c>
    </row>
    <row r="20" spans="2:25" s="49" customFormat="1" ht="14">
      <c r="B20" s="22"/>
      <c r="C20" s="25" t="s">
        <v>5</v>
      </c>
      <c r="D20" s="20"/>
      <c r="E20" s="35"/>
      <c r="F20" s="35"/>
      <c r="G20" s="35"/>
      <c r="H20" s="35"/>
      <c r="I20" s="35"/>
      <c r="J20" s="35"/>
      <c r="K20" s="35"/>
      <c r="L20" s="35"/>
      <c r="M20" s="35"/>
      <c r="N20" s="35"/>
      <c r="O20" s="35"/>
      <c r="P20" s="35"/>
      <c r="Q20" s="35"/>
      <c r="R20" s="35"/>
      <c r="S20" s="35"/>
      <c r="T20" s="35"/>
      <c r="U20" s="35"/>
      <c r="V20" s="35"/>
      <c r="W20" s="35"/>
      <c r="X20" s="35"/>
      <c r="Y20" s="43">
        <f t="shared" si="3"/>
        <v>0</v>
      </c>
    </row>
    <row r="21" spans="2:25" s="49" customFormat="1" ht="14">
      <c r="B21" s="22"/>
      <c r="C21" s="25" t="s">
        <v>48</v>
      </c>
      <c r="D21" s="20"/>
      <c r="E21" s="35"/>
      <c r="F21" s="35"/>
      <c r="G21" s="35"/>
      <c r="H21" s="35"/>
      <c r="I21" s="35"/>
      <c r="J21" s="35"/>
      <c r="K21" s="35"/>
      <c r="L21" s="35"/>
      <c r="M21" s="35"/>
      <c r="N21" s="35"/>
      <c r="O21" s="35"/>
      <c r="P21" s="35"/>
      <c r="Q21" s="35"/>
      <c r="R21" s="35"/>
      <c r="S21" s="35"/>
      <c r="T21" s="35"/>
      <c r="U21" s="35"/>
      <c r="V21" s="35"/>
      <c r="W21" s="35"/>
      <c r="X21" s="35"/>
      <c r="Y21" s="43">
        <f t="shared" si="3"/>
        <v>0</v>
      </c>
    </row>
    <row r="22" spans="2:25" s="49" customFormat="1" ht="14">
      <c r="B22" s="22"/>
      <c r="C22" s="25" t="s">
        <v>53</v>
      </c>
      <c r="D22" s="20"/>
      <c r="E22" s="35"/>
      <c r="F22" s="35"/>
      <c r="G22" s="35"/>
      <c r="H22" s="35"/>
      <c r="I22" s="35"/>
      <c r="J22" s="35"/>
      <c r="K22" s="35"/>
      <c r="L22" s="35"/>
      <c r="M22" s="35"/>
      <c r="N22" s="35"/>
      <c r="O22" s="35"/>
      <c r="P22" s="35"/>
      <c r="Q22" s="35"/>
      <c r="R22" s="35"/>
      <c r="S22" s="35"/>
      <c r="T22" s="35"/>
      <c r="U22" s="35"/>
      <c r="V22" s="35"/>
      <c r="W22" s="35"/>
      <c r="X22" s="35"/>
      <c r="Y22" s="43">
        <f t="shared" si="3"/>
        <v>0</v>
      </c>
    </row>
    <row r="23" spans="2:25" s="49" customFormat="1" ht="14">
      <c r="B23" s="22"/>
      <c r="C23" s="25" t="s">
        <v>30</v>
      </c>
      <c r="D23" s="20"/>
      <c r="E23" s="43">
        <f>運営権対価!E9</f>
        <v>0</v>
      </c>
      <c r="F23" s="43">
        <f>運営権対価!F9</f>
        <v>0</v>
      </c>
      <c r="G23" s="43">
        <f>運営権対価!G9</f>
        <v>0</v>
      </c>
      <c r="H23" s="43">
        <f>運営権対価!H9</f>
        <v>0</v>
      </c>
      <c r="I23" s="43">
        <f>運営権対価!I9</f>
        <v>0</v>
      </c>
      <c r="J23" s="43">
        <f>運営権対価!J9</f>
        <v>0</v>
      </c>
      <c r="K23" s="43">
        <f>運営権対価!K9</f>
        <v>0</v>
      </c>
      <c r="L23" s="43">
        <f>運営権対価!L9</f>
        <v>0</v>
      </c>
      <c r="M23" s="43">
        <f>運営権対価!M9</f>
        <v>0</v>
      </c>
      <c r="N23" s="43">
        <f>運営権対価!N9</f>
        <v>0</v>
      </c>
      <c r="O23" s="43">
        <f>運営権対価!O9</f>
        <v>0</v>
      </c>
      <c r="P23" s="43">
        <f>運営権対価!P9</f>
        <v>0</v>
      </c>
      <c r="Q23" s="43">
        <f>運営権対価!Q9</f>
        <v>0</v>
      </c>
      <c r="R23" s="43">
        <f>運営権対価!R9</f>
        <v>0</v>
      </c>
      <c r="S23" s="43">
        <f>運営権対価!S9</f>
        <v>0</v>
      </c>
      <c r="T23" s="43">
        <f>運営権対価!T9</f>
        <v>0</v>
      </c>
      <c r="U23" s="43">
        <f>運営権対価!U9</f>
        <v>0</v>
      </c>
      <c r="V23" s="43">
        <f>運営権対価!V9</f>
        <v>0</v>
      </c>
      <c r="W23" s="43">
        <f>運営権対価!W9</f>
        <v>0</v>
      </c>
      <c r="X23" s="43">
        <f>運営権対価!X9</f>
        <v>0</v>
      </c>
      <c r="Y23" s="43">
        <f t="shared" si="3"/>
        <v>0</v>
      </c>
    </row>
    <row r="24" spans="2:25" s="49" customFormat="1" ht="14">
      <c r="B24" s="22"/>
      <c r="C24" s="25"/>
      <c r="D24" s="20"/>
      <c r="E24" s="35"/>
      <c r="F24" s="35"/>
      <c r="G24" s="35"/>
      <c r="H24" s="35"/>
      <c r="I24" s="35"/>
      <c r="J24" s="35"/>
      <c r="K24" s="35"/>
      <c r="L24" s="35"/>
      <c r="M24" s="35"/>
      <c r="N24" s="35"/>
      <c r="O24" s="35"/>
      <c r="P24" s="35"/>
      <c r="Q24" s="35"/>
      <c r="R24" s="35"/>
      <c r="S24" s="35"/>
      <c r="T24" s="35"/>
      <c r="U24" s="35"/>
      <c r="V24" s="35"/>
      <c r="W24" s="35"/>
      <c r="X24" s="35"/>
      <c r="Y24" s="43">
        <f t="shared" si="3"/>
        <v>0</v>
      </c>
    </row>
    <row r="25" spans="2:25" s="49" customFormat="1" ht="14">
      <c r="B25" s="22"/>
      <c r="C25" s="25"/>
      <c r="D25" s="20"/>
      <c r="E25" s="35"/>
      <c r="F25" s="35"/>
      <c r="G25" s="35"/>
      <c r="H25" s="35"/>
      <c r="I25" s="35"/>
      <c r="J25" s="35"/>
      <c r="K25" s="35"/>
      <c r="L25" s="35"/>
      <c r="M25" s="35"/>
      <c r="N25" s="35"/>
      <c r="O25" s="35"/>
      <c r="P25" s="35"/>
      <c r="Q25" s="35"/>
      <c r="R25" s="35"/>
      <c r="S25" s="35"/>
      <c r="T25" s="35"/>
      <c r="U25" s="35"/>
      <c r="V25" s="35"/>
      <c r="W25" s="35"/>
      <c r="X25" s="35"/>
      <c r="Y25" s="43">
        <f t="shared" si="3"/>
        <v>0</v>
      </c>
    </row>
    <row r="26" spans="2:25" s="49" customFormat="1" ht="14">
      <c r="B26" s="8" t="s">
        <v>45</v>
      </c>
      <c r="C26" s="26"/>
      <c r="D26" s="17"/>
      <c r="E26" s="44">
        <f t="shared" ref="E26:X26" si="5">SUM(E12,-E18)</f>
        <v>0</v>
      </c>
      <c r="F26" s="44">
        <f t="shared" si="5"/>
        <v>0</v>
      </c>
      <c r="G26" s="44">
        <f t="shared" si="5"/>
        <v>0</v>
      </c>
      <c r="H26" s="44">
        <f t="shared" si="5"/>
        <v>0</v>
      </c>
      <c r="I26" s="44">
        <f t="shared" si="5"/>
        <v>0</v>
      </c>
      <c r="J26" s="44">
        <f t="shared" si="5"/>
        <v>0</v>
      </c>
      <c r="K26" s="44">
        <f t="shared" si="5"/>
        <v>0</v>
      </c>
      <c r="L26" s="44">
        <f t="shared" si="5"/>
        <v>0</v>
      </c>
      <c r="M26" s="44">
        <f t="shared" si="5"/>
        <v>0</v>
      </c>
      <c r="N26" s="44">
        <f t="shared" si="5"/>
        <v>0</v>
      </c>
      <c r="O26" s="44">
        <f t="shared" si="5"/>
        <v>0</v>
      </c>
      <c r="P26" s="44">
        <f t="shared" si="5"/>
        <v>0</v>
      </c>
      <c r="Q26" s="44">
        <f t="shared" si="5"/>
        <v>0</v>
      </c>
      <c r="R26" s="44">
        <f t="shared" si="5"/>
        <v>0</v>
      </c>
      <c r="S26" s="44">
        <f t="shared" si="5"/>
        <v>0</v>
      </c>
      <c r="T26" s="44">
        <f t="shared" si="5"/>
        <v>0</v>
      </c>
      <c r="U26" s="44">
        <f t="shared" si="5"/>
        <v>0</v>
      </c>
      <c r="V26" s="44">
        <f t="shared" si="5"/>
        <v>0</v>
      </c>
      <c r="W26" s="44">
        <f t="shared" si="5"/>
        <v>0</v>
      </c>
      <c r="X26" s="44">
        <f t="shared" si="5"/>
        <v>0</v>
      </c>
      <c r="Y26" s="44">
        <f t="shared" si="3"/>
        <v>0</v>
      </c>
    </row>
    <row r="27" spans="2:25" s="49" customFormat="1" ht="14">
      <c r="B27" s="18" t="s">
        <v>6</v>
      </c>
      <c r="C27" s="21"/>
      <c r="D27" s="19"/>
      <c r="E27" s="42">
        <f t="shared" ref="E27:X27" si="6">SUM(E28:E30)</f>
        <v>0</v>
      </c>
      <c r="F27" s="42">
        <f t="shared" si="6"/>
        <v>0</v>
      </c>
      <c r="G27" s="42">
        <f t="shared" si="6"/>
        <v>0</v>
      </c>
      <c r="H27" s="42">
        <f t="shared" si="6"/>
        <v>0</v>
      </c>
      <c r="I27" s="42">
        <f t="shared" si="6"/>
        <v>0</v>
      </c>
      <c r="J27" s="42">
        <f t="shared" si="6"/>
        <v>0</v>
      </c>
      <c r="K27" s="42">
        <f t="shared" si="6"/>
        <v>0</v>
      </c>
      <c r="L27" s="42">
        <f t="shared" si="6"/>
        <v>0</v>
      </c>
      <c r="M27" s="42">
        <f t="shared" si="6"/>
        <v>0</v>
      </c>
      <c r="N27" s="42">
        <f t="shared" si="6"/>
        <v>0</v>
      </c>
      <c r="O27" s="42">
        <f t="shared" si="6"/>
        <v>0</v>
      </c>
      <c r="P27" s="42">
        <f t="shared" si="6"/>
        <v>0</v>
      </c>
      <c r="Q27" s="42">
        <f t="shared" si="6"/>
        <v>0</v>
      </c>
      <c r="R27" s="42">
        <f t="shared" si="6"/>
        <v>0</v>
      </c>
      <c r="S27" s="42">
        <f t="shared" si="6"/>
        <v>0</v>
      </c>
      <c r="T27" s="42">
        <f t="shared" si="6"/>
        <v>0</v>
      </c>
      <c r="U27" s="42">
        <f t="shared" si="6"/>
        <v>0</v>
      </c>
      <c r="V27" s="42">
        <f t="shared" si="6"/>
        <v>0</v>
      </c>
      <c r="W27" s="42">
        <f t="shared" si="6"/>
        <v>0</v>
      </c>
      <c r="X27" s="42">
        <f t="shared" si="6"/>
        <v>0</v>
      </c>
      <c r="Y27" s="42">
        <f t="shared" si="3"/>
        <v>0</v>
      </c>
    </row>
    <row r="28" spans="2:25" s="49" customFormat="1" ht="14">
      <c r="B28" s="22"/>
      <c r="C28" s="348"/>
      <c r="D28" s="351"/>
      <c r="E28" s="346"/>
      <c r="F28" s="346"/>
      <c r="G28" s="346"/>
      <c r="H28" s="346"/>
      <c r="I28" s="346"/>
      <c r="J28" s="346"/>
      <c r="K28" s="346"/>
      <c r="L28" s="346"/>
      <c r="M28" s="346"/>
      <c r="N28" s="346"/>
      <c r="O28" s="346"/>
      <c r="P28" s="346"/>
      <c r="Q28" s="346"/>
      <c r="R28" s="346"/>
      <c r="S28" s="346"/>
      <c r="T28" s="346"/>
      <c r="U28" s="346"/>
      <c r="V28" s="346"/>
      <c r="W28" s="346"/>
      <c r="X28" s="346"/>
      <c r="Y28" s="349">
        <f t="shared" si="3"/>
        <v>0</v>
      </c>
    </row>
    <row r="29" spans="2:25" s="49" customFormat="1" ht="14">
      <c r="B29" s="22"/>
      <c r="C29" s="27"/>
      <c r="D29" s="28"/>
      <c r="E29" s="36"/>
      <c r="F29" s="36"/>
      <c r="G29" s="36"/>
      <c r="H29" s="36"/>
      <c r="I29" s="36"/>
      <c r="J29" s="36"/>
      <c r="K29" s="36"/>
      <c r="L29" s="36"/>
      <c r="M29" s="36"/>
      <c r="N29" s="36"/>
      <c r="O29" s="36"/>
      <c r="P29" s="36"/>
      <c r="Q29" s="36"/>
      <c r="R29" s="36"/>
      <c r="S29" s="36"/>
      <c r="T29" s="36"/>
      <c r="U29" s="36"/>
      <c r="V29" s="36"/>
      <c r="W29" s="36"/>
      <c r="X29" s="36"/>
      <c r="Y29" s="46">
        <f t="shared" si="3"/>
        <v>0</v>
      </c>
    </row>
    <row r="30" spans="2:25" s="49" customFormat="1" ht="14">
      <c r="B30" s="22"/>
      <c r="C30" s="25"/>
      <c r="D30" s="20"/>
      <c r="E30" s="35"/>
      <c r="F30" s="35"/>
      <c r="G30" s="35"/>
      <c r="H30" s="35"/>
      <c r="I30" s="35"/>
      <c r="J30" s="35"/>
      <c r="K30" s="35"/>
      <c r="L30" s="35"/>
      <c r="M30" s="35"/>
      <c r="N30" s="35"/>
      <c r="O30" s="35"/>
      <c r="P30" s="35"/>
      <c r="Q30" s="35"/>
      <c r="R30" s="35"/>
      <c r="S30" s="35"/>
      <c r="T30" s="35"/>
      <c r="U30" s="35"/>
      <c r="V30" s="35"/>
      <c r="W30" s="35"/>
      <c r="X30" s="35"/>
      <c r="Y30" s="43">
        <f t="shared" si="3"/>
        <v>0</v>
      </c>
    </row>
    <row r="31" spans="2:25" s="49" customFormat="1" ht="14">
      <c r="B31" s="18" t="s">
        <v>8</v>
      </c>
      <c r="C31" s="21"/>
      <c r="D31" s="19"/>
      <c r="E31" s="42">
        <f t="shared" ref="E31:X31" si="7">SUM(E32:E34)</f>
        <v>0</v>
      </c>
      <c r="F31" s="42">
        <f t="shared" si="7"/>
        <v>0</v>
      </c>
      <c r="G31" s="42">
        <f t="shared" si="7"/>
        <v>0</v>
      </c>
      <c r="H31" s="42">
        <f t="shared" si="7"/>
        <v>0</v>
      </c>
      <c r="I31" s="42">
        <f t="shared" si="7"/>
        <v>0</v>
      </c>
      <c r="J31" s="42">
        <f t="shared" si="7"/>
        <v>0</v>
      </c>
      <c r="K31" s="42">
        <f t="shared" si="7"/>
        <v>0</v>
      </c>
      <c r="L31" s="42">
        <f t="shared" si="7"/>
        <v>0</v>
      </c>
      <c r="M31" s="42">
        <f t="shared" si="7"/>
        <v>0</v>
      </c>
      <c r="N31" s="42">
        <f t="shared" si="7"/>
        <v>0</v>
      </c>
      <c r="O31" s="42">
        <f t="shared" si="7"/>
        <v>0</v>
      </c>
      <c r="P31" s="42">
        <f t="shared" si="7"/>
        <v>0</v>
      </c>
      <c r="Q31" s="42">
        <f t="shared" si="7"/>
        <v>0</v>
      </c>
      <c r="R31" s="42">
        <f t="shared" si="7"/>
        <v>0</v>
      </c>
      <c r="S31" s="42">
        <f t="shared" si="7"/>
        <v>0</v>
      </c>
      <c r="T31" s="42">
        <f t="shared" si="7"/>
        <v>0</v>
      </c>
      <c r="U31" s="42">
        <f t="shared" si="7"/>
        <v>0</v>
      </c>
      <c r="V31" s="42">
        <f t="shared" si="7"/>
        <v>0</v>
      </c>
      <c r="W31" s="42">
        <f t="shared" si="7"/>
        <v>0</v>
      </c>
      <c r="X31" s="42">
        <f t="shared" si="7"/>
        <v>0</v>
      </c>
      <c r="Y31" s="42">
        <f t="shared" si="3"/>
        <v>0</v>
      </c>
    </row>
    <row r="32" spans="2:25" s="49" customFormat="1" ht="14">
      <c r="B32" s="22"/>
      <c r="C32" s="348" t="s">
        <v>47</v>
      </c>
      <c r="D32" s="351"/>
      <c r="E32" s="349">
        <f t="shared" ref="E32:X32" si="8">E62*1%</f>
        <v>0</v>
      </c>
      <c r="F32" s="349">
        <f t="shared" si="8"/>
        <v>0</v>
      </c>
      <c r="G32" s="349">
        <f t="shared" si="8"/>
        <v>0</v>
      </c>
      <c r="H32" s="349">
        <f t="shared" si="8"/>
        <v>0</v>
      </c>
      <c r="I32" s="349">
        <f t="shared" si="8"/>
        <v>0</v>
      </c>
      <c r="J32" s="349">
        <f t="shared" si="8"/>
        <v>0</v>
      </c>
      <c r="K32" s="349">
        <f t="shared" si="8"/>
        <v>0</v>
      </c>
      <c r="L32" s="349">
        <f t="shared" si="8"/>
        <v>0</v>
      </c>
      <c r="M32" s="349">
        <f t="shared" si="8"/>
        <v>0</v>
      </c>
      <c r="N32" s="349">
        <f t="shared" si="8"/>
        <v>0</v>
      </c>
      <c r="O32" s="349">
        <f t="shared" si="8"/>
        <v>0</v>
      </c>
      <c r="P32" s="349">
        <f t="shared" si="8"/>
        <v>0</v>
      </c>
      <c r="Q32" s="349">
        <f t="shared" si="8"/>
        <v>0</v>
      </c>
      <c r="R32" s="349">
        <f t="shared" si="8"/>
        <v>0</v>
      </c>
      <c r="S32" s="349">
        <f t="shared" si="8"/>
        <v>0</v>
      </c>
      <c r="T32" s="349">
        <f t="shared" si="8"/>
        <v>0</v>
      </c>
      <c r="U32" s="349">
        <f t="shared" si="8"/>
        <v>0</v>
      </c>
      <c r="V32" s="349">
        <f t="shared" si="8"/>
        <v>0</v>
      </c>
      <c r="W32" s="349">
        <f t="shared" si="8"/>
        <v>0</v>
      </c>
      <c r="X32" s="349">
        <f t="shared" si="8"/>
        <v>0</v>
      </c>
      <c r="Y32" s="349">
        <f t="shared" si="3"/>
        <v>0</v>
      </c>
    </row>
    <row r="33" spans="1:25" s="49" customFormat="1" ht="14">
      <c r="B33" s="22"/>
      <c r="C33" s="27"/>
      <c r="D33" s="28"/>
      <c r="E33" s="36"/>
      <c r="F33" s="36"/>
      <c r="G33" s="36"/>
      <c r="H33" s="36"/>
      <c r="I33" s="36"/>
      <c r="J33" s="36"/>
      <c r="K33" s="36"/>
      <c r="L33" s="36"/>
      <c r="M33" s="36"/>
      <c r="N33" s="36"/>
      <c r="O33" s="36"/>
      <c r="P33" s="36"/>
      <c r="Q33" s="36"/>
      <c r="R33" s="36"/>
      <c r="S33" s="36"/>
      <c r="T33" s="36"/>
      <c r="U33" s="36"/>
      <c r="V33" s="36"/>
      <c r="W33" s="36"/>
      <c r="X33" s="36"/>
      <c r="Y33" s="46">
        <f t="shared" si="3"/>
        <v>0</v>
      </c>
    </row>
    <row r="34" spans="1:25" s="49" customFormat="1" ht="14">
      <c r="B34" s="22"/>
      <c r="C34" s="25"/>
      <c r="D34" s="20"/>
      <c r="E34" s="35"/>
      <c r="F34" s="35"/>
      <c r="G34" s="35"/>
      <c r="H34" s="35"/>
      <c r="I34" s="35"/>
      <c r="J34" s="35"/>
      <c r="K34" s="35"/>
      <c r="L34" s="35"/>
      <c r="M34" s="35"/>
      <c r="N34" s="35"/>
      <c r="O34" s="35"/>
      <c r="P34" s="35"/>
      <c r="Q34" s="35"/>
      <c r="R34" s="35"/>
      <c r="S34" s="35"/>
      <c r="T34" s="35"/>
      <c r="U34" s="35"/>
      <c r="V34" s="35"/>
      <c r="W34" s="35"/>
      <c r="X34" s="35"/>
      <c r="Y34" s="43">
        <f t="shared" si="3"/>
        <v>0</v>
      </c>
    </row>
    <row r="35" spans="1:25" s="49" customFormat="1" ht="14">
      <c r="B35" s="8" t="s">
        <v>46</v>
      </c>
      <c r="C35" s="26"/>
      <c r="D35" s="17"/>
      <c r="E35" s="44">
        <f t="shared" ref="E35:X35" si="9">SUM(E26:E27,-E31)</f>
        <v>0</v>
      </c>
      <c r="F35" s="44">
        <f t="shared" si="9"/>
        <v>0</v>
      </c>
      <c r="G35" s="44">
        <f t="shared" si="9"/>
        <v>0</v>
      </c>
      <c r="H35" s="44">
        <f t="shared" si="9"/>
        <v>0</v>
      </c>
      <c r="I35" s="44">
        <f t="shared" si="9"/>
        <v>0</v>
      </c>
      <c r="J35" s="44">
        <f t="shared" si="9"/>
        <v>0</v>
      </c>
      <c r="K35" s="44">
        <f t="shared" si="9"/>
        <v>0</v>
      </c>
      <c r="L35" s="44">
        <f t="shared" si="9"/>
        <v>0</v>
      </c>
      <c r="M35" s="44">
        <f t="shared" si="9"/>
        <v>0</v>
      </c>
      <c r="N35" s="44">
        <f t="shared" si="9"/>
        <v>0</v>
      </c>
      <c r="O35" s="44">
        <f t="shared" si="9"/>
        <v>0</v>
      </c>
      <c r="P35" s="44">
        <f t="shared" si="9"/>
        <v>0</v>
      </c>
      <c r="Q35" s="44">
        <f t="shared" si="9"/>
        <v>0</v>
      </c>
      <c r="R35" s="44">
        <f t="shared" si="9"/>
        <v>0</v>
      </c>
      <c r="S35" s="44">
        <f t="shared" si="9"/>
        <v>0</v>
      </c>
      <c r="T35" s="44">
        <f t="shared" si="9"/>
        <v>0</v>
      </c>
      <c r="U35" s="44">
        <f t="shared" si="9"/>
        <v>0</v>
      </c>
      <c r="V35" s="44">
        <f t="shared" si="9"/>
        <v>0</v>
      </c>
      <c r="W35" s="44">
        <f t="shared" si="9"/>
        <v>0</v>
      </c>
      <c r="X35" s="44">
        <f t="shared" si="9"/>
        <v>0</v>
      </c>
      <c r="Y35" s="44">
        <f t="shared" si="3"/>
        <v>0</v>
      </c>
    </row>
    <row r="36" spans="1:25" s="49" customFormat="1" ht="14">
      <c r="B36" s="8" t="s">
        <v>44</v>
      </c>
      <c r="C36" s="26"/>
      <c r="D36" s="17"/>
      <c r="E36" s="44">
        <f t="shared" ref="E36:X36" si="10">E35</f>
        <v>0</v>
      </c>
      <c r="F36" s="44">
        <f t="shared" si="10"/>
        <v>0</v>
      </c>
      <c r="G36" s="44">
        <f t="shared" si="10"/>
        <v>0</v>
      </c>
      <c r="H36" s="44">
        <f t="shared" si="10"/>
        <v>0</v>
      </c>
      <c r="I36" s="44">
        <f t="shared" si="10"/>
        <v>0</v>
      </c>
      <c r="J36" s="44">
        <f t="shared" si="10"/>
        <v>0</v>
      </c>
      <c r="K36" s="44">
        <f t="shared" si="10"/>
        <v>0</v>
      </c>
      <c r="L36" s="44">
        <f t="shared" si="10"/>
        <v>0</v>
      </c>
      <c r="M36" s="44">
        <f t="shared" si="10"/>
        <v>0</v>
      </c>
      <c r="N36" s="44">
        <f t="shared" si="10"/>
        <v>0</v>
      </c>
      <c r="O36" s="44">
        <f t="shared" si="10"/>
        <v>0</v>
      </c>
      <c r="P36" s="44">
        <f t="shared" si="10"/>
        <v>0</v>
      </c>
      <c r="Q36" s="44">
        <f t="shared" si="10"/>
        <v>0</v>
      </c>
      <c r="R36" s="44">
        <f t="shared" si="10"/>
        <v>0</v>
      </c>
      <c r="S36" s="44">
        <f t="shared" si="10"/>
        <v>0</v>
      </c>
      <c r="T36" s="44">
        <f t="shared" si="10"/>
        <v>0</v>
      </c>
      <c r="U36" s="44">
        <f t="shared" si="10"/>
        <v>0</v>
      </c>
      <c r="V36" s="44">
        <f t="shared" si="10"/>
        <v>0</v>
      </c>
      <c r="W36" s="44">
        <f t="shared" si="10"/>
        <v>0</v>
      </c>
      <c r="X36" s="44">
        <f t="shared" si="10"/>
        <v>0</v>
      </c>
      <c r="Y36" s="44">
        <f t="shared" si="3"/>
        <v>0</v>
      </c>
    </row>
    <row r="37" spans="1:25" s="49" customFormat="1" ht="14">
      <c r="B37" s="8" t="s">
        <v>10</v>
      </c>
      <c r="C37" s="26"/>
      <c r="D37" s="39"/>
      <c r="E37" s="44">
        <f t="shared" ref="E37:X37" si="11">MAX(E36*$D$37,0)</f>
        <v>0</v>
      </c>
      <c r="F37" s="44">
        <f t="shared" si="11"/>
        <v>0</v>
      </c>
      <c r="G37" s="44">
        <f t="shared" si="11"/>
        <v>0</v>
      </c>
      <c r="H37" s="44">
        <f t="shared" si="11"/>
        <v>0</v>
      </c>
      <c r="I37" s="44">
        <f t="shared" si="11"/>
        <v>0</v>
      </c>
      <c r="J37" s="44">
        <f t="shared" si="11"/>
        <v>0</v>
      </c>
      <c r="K37" s="44">
        <f t="shared" si="11"/>
        <v>0</v>
      </c>
      <c r="L37" s="44">
        <f t="shared" si="11"/>
        <v>0</v>
      </c>
      <c r="M37" s="44">
        <f t="shared" si="11"/>
        <v>0</v>
      </c>
      <c r="N37" s="44">
        <f t="shared" si="11"/>
        <v>0</v>
      </c>
      <c r="O37" s="44">
        <f t="shared" si="11"/>
        <v>0</v>
      </c>
      <c r="P37" s="44">
        <f t="shared" si="11"/>
        <v>0</v>
      </c>
      <c r="Q37" s="44">
        <f t="shared" si="11"/>
        <v>0</v>
      </c>
      <c r="R37" s="44">
        <f t="shared" si="11"/>
        <v>0</v>
      </c>
      <c r="S37" s="44">
        <f t="shared" si="11"/>
        <v>0</v>
      </c>
      <c r="T37" s="44">
        <f t="shared" si="11"/>
        <v>0</v>
      </c>
      <c r="U37" s="44">
        <f t="shared" si="11"/>
        <v>0</v>
      </c>
      <c r="V37" s="44">
        <f t="shared" si="11"/>
        <v>0</v>
      </c>
      <c r="W37" s="44">
        <f t="shared" si="11"/>
        <v>0</v>
      </c>
      <c r="X37" s="44">
        <f t="shared" si="11"/>
        <v>0</v>
      </c>
      <c r="Y37" s="44">
        <f t="shared" si="3"/>
        <v>0</v>
      </c>
    </row>
    <row r="38" spans="1:25" s="49" customFormat="1" ht="14">
      <c r="B38" s="8" t="s">
        <v>11</v>
      </c>
      <c r="C38" s="26"/>
      <c r="D38" s="17"/>
      <c r="E38" s="37"/>
      <c r="F38" s="37"/>
      <c r="G38" s="37"/>
      <c r="H38" s="37"/>
      <c r="I38" s="37"/>
      <c r="J38" s="37"/>
      <c r="K38" s="37"/>
      <c r="L38" s="37"/>
      <c r="M38" s="37"/>
      <c r="N38" s="37"/>
      <c r="O38" s="37"/>
      <c r="P38" s="37"/>
      <c r="Q38" s="37"/>
      <c r="R38" s="37"/>
      <c r="S38" s="37"/>
      <c r="T38" s="37"/>
      <c r="U38" s="37"/>
      <c r="V38" s="37"/>
      <c r="W38" s="37"/>
      <c r="X38" s="37"/>
      <c r="Y38" s="44">
        <f t="shared" si="3"/>
        <v>0</v>
      </c>
    </row>
    <row r="39" spans="1:25" s="49" customFormat="1" ht="14">
      <c r="B39" s="8" t="s">
        <v>43</v>
      </c>
      <c r="C39" s="26"/>
      <c r="D39" s="17"/>
      <c r="E39" s="44">
        <f t="shared" ref="E39:X39" si="12">SUM(E36,-E37,-E38)</f>
        <v>0</v>
      </c>
      <c r="F39" s="44">
        <f t="shared" si="12"/>
        <v>0</v>
      </c>
      <c r="G39" s="44">
        <f t="shared" si="12"/>
        <v>0</v>
      </c>
      <c r="H39" s="44">
        <f t="shared" si="12"/>
        <v>0</v>
      </c>
      <c r="I39" s="44">
        <f t="shared" si="12"/>
        <v>0</v>
      </c>
      <c r="J39" s="44">
        <f t="shared" si="12"/>
        <v>0</v>
      </c>
      <c r="K39" s="44">
        <f t="shared" si="12"/>
        <v>0</v>
      </c>
      <c r="L39" s="44">
        <f t="shared" si="12"/>
        <v>0</v>
      </c>
      <c r="M39" s="44">
        <f t="shared" si="12"/>
        <v>0</v>
      </c>
      <c r="N39" s="44">
        <f t="shared" si="12"/>
        <v>0</v>
      </c>
      <c r="O39" s="44">
        <f t="shared" si="12"/>
        <v>0</v>
      </c>
      <c r="P39" s="44">
        <f t="shared" si="12"/>
        <v>0</v>
      </c>
      <c r="Q39" s="44">
        <f t="shared" si="12"/>
        <v>0</v>
      </c>
      <c r="R39" s="44">
        <f t="shared" si="12"/>
        <v>0</v>
      </c>
      <c r="S39" s="44">
        <f t="shared" si="12"/>
        <v>0</v>
      </c>
      <c r="T39" s="44">
        <f t="shared" si="12"/>
        <v>0</v>
      </c>
      <c r="U39" s="44">
        <f t="shared" si="12"/>
        <v>0</v>
      </c>
      <c r="V39" s="44">
        <f t="shared" si="12"/>
        <v>0</v>
      </c>
      <c r="W39" s="44">
        <f t="shared" si="12"/>
        <v>0</v>
      </c>
      <c r="X39" s="44">
        <f t="shared" si="12"/>
        <v>0</v>
      </c>
      <c r="Y39" s="44">
        <f t="shared" si="3"/>
        <v>0</v>
      </c>
    </row>
    <row r="40" spans="1:25" s="49" customFormat="1" ht="14">
      <c r="C40" s="50"/>
    </row>
    <row r="41" spans="1:25" s="49" customFormat="1" ht="14">
      <c r="A41" s="152" t="s">
        <v>255</v>
      </c>
      <c r="C41" s="50"/>
      <c r="Y41" s="1"/>
    </row>
    <row r="42" spans="1:25" s="49" customFormat="1" ht="14">
      <c r="A42" s="152"/>
      <c r="C42" s="50"/>
      <c r="Y42" s="52" t="s">
        <v>28</v>
      </c>
    </row>
    <row r="43" spans="1:25" s="49" customFormat="1" ht="14">
      <c r="C43" s="50"/>
      <c r="E43" s="41">
        <v>5</v>
      </c>
      <c r="F43" s="41">
        <v>6</v>
      </c>
      <c r="G43" s="41">
        <v>7</v>
      </c>
      <c r="H43" s="41">
        <v>8</v>
      </c>
      <c r="I43" s="41">
        <v>9</v>
      </c>
      <c r="J43" s="41">
        <v>10</v>
      </c>
      <c r="K43" s="41">
        <v>11</v>
      </c>
      <c r="L43" s="41">
        <v>12</v>
      </c>
      <c r="M43" s="41">
        <v>13</v>
      </c>
      <c r="N43" s="41">
        <v>14</v>
      </c>
      <c r="O43" s="41">
        <v>15</v>
      </c>
      <c r="P43" s="41">
        <v>16</v>
      </c>
      <c r="Q43" s="41">
        <v>17</v>
      </c>
      <c r="R43" s="41">
        <v>18</v>
      </c>
      <c r="S43" s="41">
        <v>19</v>
      </c>
      <c r="T43" s="41">
        <v>20</v>
      </c>
      <c r="U43" s="41">
        <v>21</v>
      </c>
      <c r="V43" s="41">
        <v>22</v>
      </c>
      <c r="W43" s="41">
        <v>23</v>
      </c>
      <c r="X43" s="41">
        <v>24</v>
      </c>
      <c r="Y43" s="4"/>
    </row>
    <row r="44" spans="1:25" s="49" customFormat="1" ht="14">
      <c r="C44" s="50"/>
      <c r="E44" s="2">
        <v>1</v>
      </c>
      <c r="F44" s="2">
        <f t="shared" ref="F44:X44" si="13">E44+1</f>
        <v>2</v>
      </c>
      <c r="G44" s="2">
        <f t="shared" si="13"/>
        <v>3</v>
      </c>
      <c r="H44" s="2">
        <f t="shared" si="13"/>
        <v>4</v>
      </c>
      <c r="I44" s="2">
        <f t="shared" si="13"/>
        <v>5</v>
      </c>
      <c r="J44" s="2">
        <f t="shared" si="13"/>
        <v>6</v>
      </c>
      <c r="K44" s="2">
        <f t="shared" si="13"/>
        <v>7</v>
      </c>
      <c r="L44" s="2">
        <f t="shared" si="13"/>
        <v>8</v>
      </c>
      <c r="M44" s="2">
        <f t="shared" si="13"/>
        <v>9</v>
      </c>
      <c r="N44" s="2">
        <f t="shared" si="13"/>
        <v>10</v>
      </c>
      <c r="O44" s="2">
        <f t="shared" si="13"/>
        <v>11</v>
      </c>
      <c r="P44" s="2">
        <f t="shared" si="13"/>
        <v>12</v>
      </c>
      <c r="Q44" s="2">
        <f t="shared" si="13"/>
        <v>13</v>
      </c>
      <c r="R44" s="2">
        <f t="shared" si="13"/>
        <v>14</v>
      </c>
      <c r="S44" s="2">
        <f t="shared" si="13"/>
        <v>15</v>
      </c>
      <c r="T44" s="2">
        <f t="shared" si="13"/>
        <v>16</v>
      </c>
      <c r="U44" s="2">
        <f t="shared" si="13"/>
        <v>17</v>
      </c>
      <c r="V44" s="2">
        <f t="shared" si="13"/>
        <v>18</v>
      </c>
      <c r="W44" s="2">
        <f t="shared" si="13"/>
        <v>19</v>
      </c>
      <c r="X44" s="2">
        <f t="shared" si="13"/>
        <v>20</v>
      </c>
      <c r="Y44" s="340" t="s">
        <v>9</v>
      </c>
    </row>
    <row r="45" spans="1:25" s="49" customFormat="1" ht="14">
      <c r="C45" s="50"/>
      <c r="E45" s="3">
        <v>45382</v>
      </c>
      <c r="F45" s="3">
        <f t="shared" ref="F45:X45" si="14">DATE(YEAR(E45)+1,MONTH(E45),DAY(E45))</f>
        <v>45747</v>
      </c>
      <c r="G45" s="3">
        <f t="shared" si="14"/>
        <v>46112</v>
      </c>
      <c r="H45" s="3">
        <f t="shared" si="14"/>
        <v>46477</v>
      </c>
      <c r="I45" s="3">
        <f t="shared" si="14"/>
        <v>46843</v>
      </c>
      <c r="J45" s="3">
        <f t="shared" si="14"/>
        <v>47208</v>
      </c>
      <c r="K45" s="3">
        <f t="shared" si="14"/>
        <v>47573</v>
      </c>
      <c r="L45" s="3">
        <f t="shared" si="14"/>
        <v>47938</v>
      </c>
      <c r="M45" s="3">
        <f t="shared" si="14"/>
        <v>48304</v>
      </c>
      <c r="N45" s="3">
        <f t="shared" si="14"/>
        <v>48669</v>
      </c>
      <c r="O45" s="3">
        <f t="shared" si="14"/>
        <v>49034</v>
      </c>
      <c r="P45" s="3">
        <f t="shared" si="14"/>
        <v>49399</v>
      </c>
      <c r="Q45" s="3">
        <f t="shared" si="14"/>
        <v>49765</v>
      </c>
      <c r="R45" s="3">
        <f t="shared" si="14"/>
        <v>50130</v>
      </c>
      <c r="S45" s="3">
        <f t="shared" si="14"/>
        <v>50495</v>
      </c>
      <c r="T45" s="3">
        <f t="shared" si="14"/>
        <v>50860</v>
      </c>
      <c r="U45" s="3">
        <f t="shared" si="14"/>
        <v>51226</v>
      </c>
      <c r="V45" s="3">
        <f t="shared" si="14"/>
        <v>51591</v>
      </c>
      <c r="W45" s="3">
        <f t="shared" si="14"/>
        <v>51956</v>
      </c>
      <c r="X45" s="3">
        <f t="shared" si="14"/>
        <v>52321</v>
      </c>
      <c r="Y45" s="5"/>
    </row>
    <row r="46" spans="1:25" s="49" customFormat="1" ht="14">
      <c r="B46" s="18" t="s">
        <v>12</v>
      </c>
      <c r="C46" s="21"/>
      <c r="D46" s="19"/>
      <c r="E46" s="42">
        <f t="shared" ref="E46:X46" si="15">SUM(E47:E53)</f>
        <v>0</v>
      </c>
      <c r="F46" s="42">
        <f t="shared" si="15"/>
        <v>0</v>
      </c>
      <c r="G46" s="42">
        <f t="shared" si="15"/>
        <v>0</v>
      </c>
      <c r="H46" s="42">
        <f t="shared" si="15"/>
        <v>0</v>
      </c>
      <c r="I46" s="42">
        <f t="shared" si="15"/>
        <v>0</v>
      </c>
      <c r="J46" s="42">
        <f t="shared" si="15"/>
        <v>0</v>
      </c>
      <c r="K46" s="42">
        <f t="shared" si="15"/>
        <v>0</v>
      </c>
      <c r="L46" s="42">
        <f t="shared" si="15"/>
        <v>0</v>
      </c>
      <c r="M46" s="42">
        <f t="shared" si="15"/>
        <v>0</v>
      </c>
      <c r="N46" s="42">
        <f t="shared" si="15"/>
        <v>0</v>
      </c>
      <c r="O46" s="42">
        <f t="shared" si="15"/>
        <v>0</v>
      </c>
      <c r="P46" s="42">
        <f t="shared" si="15"/>
        <v>0</v>
      </c>
      <c r="Q46" s="42">
        <f t="shared" si="15"/>
        <v>0</v>
      </c>
      <c r="R46" s="42">
        <f t="shared" si="15"/>
        <v>0</v>
      </c>
      <c r="S46" s="42">
        <f t="shared" si="15"/>
        <v>0</v>
      </c>
      <c r="T46" s="42">
        <f t="shared" si="15"/>
        <v>0</v>
      </c>
      <c r="U46" s="42">
        <f t="shared" si="15"/>
        <v>0</v>
      </c>
      <c r="V46" s="42">
        <f t="shared" si="15"/>
        <v>0</v>
      </c>
      <c r="W46" s="42">
        <f t="shared" si="15"/>
        <v>0</v>
      </c>
      <c r="X46" s="42">
        <f t="shared" si="15"/>
        <v>0</v>
      </c>
      <c r="Y46" s="42">
        <f t="shared" ref="Y46:Y54" si="16">SUM(E46:X46)</f>
        <v>0</v>
      </c>
    </row>
    <row r="47" spans="1:25" s="49" customFormat="1" ht="14">
      <c r="B47" s="22"/>
      <c r="C47" s="348" t="s">
        <v>49</v>
      </c>
      <c r="D47" s="347"/>
      <c r="E47" s="349">
        <f t="shared" ref="E47:X47" si="17">E35</f>
        <v>0</v>
      </c>
      <c r="F47" s="349">
        <f t="shared" si="17"/>
        <v>0</v>
      </c>
      <c r="G47" s="349">
        <f t="shared" si="17"/>
        <v>0</v>
      </c>
      <c r="H47" s="349">
        <f t="shared" si="17"/>
        <v>0</v>
      </c>
      <c r="I47" s="349">
        <f t="shared" si="17"/>
        <v>0</v>
      </c>
      <c r="J47" s="349">
        <f t="shared" si="17"/>
        <v>0</v>
      </c>
      <c r="K47" s="349">
        <f t="shared" si="17"/>
        <v>0</v>
      </c>
      <c r="L47" s="349">
        <f t="shared" si="17"/>
        <v>0</v>
      </c>
      <c r="M47" s="349">
        <f t="shared" si="17"/>
        <v>0</v>
      </c>
      <c r="N47" s="349">
        <f t="shared" si="17"/>
        <v>0</v>
      </c>
      <c r="O47" s="349">
        <f t="shared" si="17"/>
        <v>0</v>
      </c>
      <c r="P47" s="349">
        <f t="shared" si="17"/>
        <v>0</v>
      </c>
      <c r="Q47" s="349">
        <f t="shared" si="17"/>
        <v>0</v>
      </c>
      <c r="R47" s="349">
        <f t="shared" si="17"/>
        <v>0</v>
      </c>
      <c r="S47" s="349">
        <f t="shared" si="17"/>
        <v>0</v>
      </c>
      <c r="T47" s="349">
        <f t="shared" si="17"/>
        <v>0</v>
      </c>
      <c r="U47" s="349">
        <f t="shared" si="17"/>
        <v>0</v>
      </c>
      <c r="V47" s="349">
        <f t="shared" si="17"/>
        <v>0</v>
      </c>
      <c r="W47" s="349">
        <f t="shared" si="17"/>
        <v>0</v>
      </c>
      <c r="X47" s="349">
        <f t="shared" si="17"/>
        <v>0</v>
      </c>
      <c r="Y47" s="349">
        <f t="shared" si="16"/>
        <v>0</v>
      </c>
    </row>
    <row r="48" spans="1:25" s="49" customFormat="1" ht="14">
      <c r="B48" s="22"/>
      <c r="C48" s="25" t="s">
        <v>54</v>
      </c>
      <c r="D48" s="20"/>
      <c r="E48" s="43">
        <f t="shared" ref="E48:X48" si="18">E22</f>
        <v>0</v>
      </c>
      <c r="F48" s="43">
        <f t="shared" si="18"/>
        <v>0</v>
      </c>
      <c r="G48" s="43">
        <f t="shared" si="18"/>
        <v>0</v>
      </c>
      <c r="H48" s="43">
        <f t="shared" si="18"/>
        <v>0</v>
      </c>
      <c r="I48" s="43">
        <f t="shared" si="18"/>
        <v>0</v>
      </c>
      <c r="J48" s="43">
        <f t="shared" si="18"/>
        <v>0</v>
      </c>
      <c r="K48" s="43">
        <f t="shared" si="18"/>
        <v>0</v>
      </c>
      <c r="L48" s="43">
        <f t="shared" si="18"/>
        <v>0</v>
      </c>
      <c r="M48" s="43">
        <f t="shared" si="18"/>
        <v>0</v>
      </c>
      <c r="N48" s="43">
        <f t="shared" si="18"/>
        <v>0</v>
      </c>
      <c r="O48" s="43">
        <f t="shared" si="18"/>
        <v>0</v>
      </c>
      <c r="P48" s="43">
        <f t="shared" si="18"/>
        <v>0</v>
      </c>
      <c r="Q48" s="43">
        <f t="shared" si="18"/>
        <v>0</v>
      </c>
      <c r="R48" s="43">
        <f t="shared" si="18"/>
        <v>0</v>
      </c>
      <c r="S48" s="43">
        <f t="shared" si="18"/>
        <v>0</v>
      </c>
      <c r="T48" s="43">
        <f t="shared" si="18"/>
        <v>0</v>
      </c>
      <c r="U48" s="43">
        <f t="shared" si="18"/>
        <v>0</v>
      </c>
      <c r="V48" s="43">
        <f t="shared" si="18"/>
        <v>0</v>
      </c>
      <c r="W48" s="43">
        <f t="shared" si="18"/>
        <v>0</v>
      </c>
      <c r="X48" s="43">
        <f t="shared" si="18"/>
        <v>0</v>
      </c>
      <c r="Y48" s="43">
        <f t="shared" si="16"/>
        <v>0</v>
      </c>
    </row>
    <row r="49" spans="2:25" s="49" customFormat="1" ht="14">
      <c r="B49" s="22"/>
      <c r="C49" s="25" t="s">
        <v>30</v>
      </c>
      <c r="D49" s="20"/>
      <c r="E49" s="43">
        <f t="shared" ref="E49:X49" si="19">E23</f>
        <v>0</v>
      </c>
      <c r="F49" s="43">
        <f t="shared" si="19"/>
        <v>0</v>
      </c>
      <c r="G49" s="43">
        <f t="shared" si="19"/>
        <v>0</v>
      </c>
      <c r="H49" s="43">
        <f t="shared" si="19"/>
        <v>0</v>
      </c>
      <c r="I49" s="43">
        <f t="shared" si="19"/>
        <v>0</v>
      </c>
      <c r="J49" s="43">
        <f t="shared" si="19"/>
        <v>0</v>
      </c>
      <c r="K49" s="43">
        <f t="shared" si="19"/>
        <v>0</v>
      </c>
      <c r="L49" s="43">
        <f t="shared" si="19"/>
        <v>0</v>
      </c>
      <c r="M49" s="43">
        <f t="shared" si="19"/>
        <v>0</v>
      </c>
      <c r="N49" s="43">
        <f t="shared" si="19"/>
        <v>0</v>
      </c>
      <c r="O49" s="43">
        <f t="shared" si="19"/>
        <v>0</v>
      </c>
      <c r="P49" s="43">
        <f t="shared" si="19"/>
        <v>0</v>
      </c>
      <c r="Q49" s="43">
        <f t="shared" si="19"/>
        <v>0</v>
      </c>
      <c r="R49" s="43">
        <f t="shared" si="19"/>
        <v>0</v>
      </c>
      <c r="S49" s="43">
        <f t="shared" si="19"/>
        <v>0</v>
      </c>
      <c r="T49" s="43">
        <f t="shared" si="19"/>
        <v>0</v>
      </c>
      <c r="U49" s="43">
        <f t="shared" si="19"/>
        <v>0</v>
      </c>
      <c r="V49" s="43">
        <f t="shared" si="19"/>
        <v>0</v>
      </c>
      <c r="W49" s="43">
        <f t="shared" si="19"/>
        <v>0</v>
      </c>
      <c r="X49" s="43">
        <f t="shared" si="19"/>
        <v>0</v>
      </c>
      <c r="Y49" s="43">
        <f t="shared" si="16"/>
        <v>0</v>
      </c>
    </row>
    <row r="50" spans="2:25" s="49" customFormat="1" ht="14">
      <c r="B50" s="22"/>
      <c r="C50" s="25" t="s">
        <v>13</v>
      </c>
      <c r="D50" s="20"/>
      <c r="E50" s="43">
        <f t="shared" ref="E50:X50" si="20">-E37</f>
        <v>0</v>
      </c>
      <c r="F50" s="43">
        <f t="shared" si="20"/>
        <v>0</v>
      </c>
      <c r="G50" s="43">
        <f t="shared" si="20"/>
        <v>0</v>
      </c>
      <c r="H50" s="43">
        <f t="shared" si="20"/>
        <v>0</v>
      </c>
      <c r="I50" s="43">
        <f t="shared" si="20"/>
        <v>0</v>
      </c>
      <c r="J50" s="43">
        <f t="shared" si="20"/>
        <v>0</v>
      </c>
      <c r="K50" s="43">
        <f t="shared" si="20"/>
        <v>0</v>
      </c>
      <c r="L50" s="43">
        <f t="shared" si="20"/>
        <v>0</v>
      </c>
      <c r="M50" s="43">
        <f t="shared" si="20"/>
        <v>0</v>
      </c>
      <c r="N50" s="43">
        <f t="shared" si="20"/>
        <v>0</v>
      </c>
      <c r="O50" s="43">
        <f t="shared" si="20"/>
        <v>0</v>
      </c>
      <c r="P50" s="43">
        <f t="shared" si="20"/>
        <v>0</v>
      </c>
      <c r="Q50" s="43">
        <f t="shared" si="20"/>
        <v>0</v>
      </c>
      <c r="R50" s="43">
        <f t="shared" si="20"/>
        <v>0</v>
      </c>
      <c r="S50" s="43">
        <f t="shared" si="20"/>
        <v>0</v>
      </c>
      <c r="T50" s="43">
        <f t="shared" si="20"/>
        <v>0</v>
      </c>
      <c r="U50" s="43">
        <f t="shared" si="20"/>
        <v>0</v>
      </c>
      <c r="V50" s="43">
        <f t="shared" si="20"/>
        <v>0</v>
      </c>
      <c r="W50" s="43">
        <f t="shared" si="20"/>
        <v>0</v>
      </c>
      <c r="X50" s="43">
        <f t="shared" si="20"/>
        <v>0</v>
      </c>
      <c r="Y50" s="43">
        <f t="shared" si="16"/>
        <v>0</v>
      </c>
    </row>
    <row r="51" spans="2:25" s="49" customFormat="1" ht="14">
      <c r="B51" s="22"/>
      <c r="C51" s="25" t="s">
        <v>33</v>
      </c>
      <c r="D51" s="20"/>
      <c r="E51" s="35"/>
      <c r="F51" s="35"/>
      <c r="G51" s="35"/>
      <c r="H51" s="35"/>
      <c r="I51" s="35"/>
      <c r="J51" s="35"/>
      <c r="K51" s="35"/>
      <c r="L51" s="35"/>
      <c r="M51" s="35"/>
      <c r="N51" s="35"/>
      <c r="O51" s="35"/>
      <c r="P51" s="35"/>
      <c r="Q51" s="35"/>
      <c r="R51" s="35"/>
      <c r="S51" s="35"/>
      <c r="T51" s="35"/>
      <c r="U51" s="35"/>
      <c r="V51" s="35"/>
      <c r="W51" s="35"/>
      <c r="X51" s="35"/>
      <c r="Y51" s="43">
        <f t="shared" si="16"/>
        <v>0</v>
      </c>
    </row>
    <row r="52" spans="2:25" s="49" customFormat="1" ht="14">
      <c r="B52" s="22"/>
      <c r="C52" s="25"/>
      <c r="D52" s="20"/>
      <c r="E52" s="35"/>
      <c r="F52" s="35"/>
      <c r="G52" s="35"/>
      <c r="H52" s="35"/>
      <c r="I52" s="35"/>
      <c r="J52" s="35"/>
      <c r="K52" s="35"/>
      <c r="L52" s="35"/>
      <c r="M52" s="35"/>
      <c r="N52" s="35"/>
      <c r="O52" s="35"/>
      <c r="P52" s="35"/>
      <c r="Q52" s="35"/>
      <c r="R52" s="35"/>
      <c r="S52" s="35"/>
      <c r="T52" s="35"/>
      <c r="U52" s="35"/>
      <c r="V52" s="35"/>
      <c r="W52" s="35"/>
      <c r="X52" s="35"/>
      <c r="Y52" s="43">
        <f t="shared" si="16"/>
        <v>0</v>
      </c>
    </row>
    <row r="53" spans="2:25" s="49" customFormat="1" ht="14">
      <c r="B53" s="22"/>
      <c r="C53" s="25" t="s">
        <v>52</v>
      </c>
      <c r="D53" s="20"/>
      <c r="E53" s="35"/>
      <c r="F53" s="35"/>
      <c r="G53" s="35"/>
      <c r="H53" s="35"/>
      <c r="I53" s="35"/>
      <c r="J53" s="35"/>
      <c r="K53" s="35"/>
      <c r="L53" s="35"/>
      <c r="M53" s="35"/>
      <c r="N53" s="35"/>
      <c r="O53" s="35"/>
      <c r="P53" s="35"/>
      <c r="Q53" s="35"/>
      <c r="R53" s="35"/>
      <c r="S53" s="35"/>
      <c r="T53" s="35"/>
      <c r="U53" s="35"/>
      <c r="V53" s="35"/>
      <c r="W53" s="35"/>
      <c r="X53" s="35"/>
      <c r="Y53" s="43">
        <f t="shared" si="16"/>
        <v>0</v>
      </c>
    </row>
    <row r="54" spans="2:25" s="49" customFormat="1" ht="14">
      <c r="B54" s="18" t="s">
        <v>14</v>
      </c>
      <c r="C54" s="21"/>
      <c r="D54" s="19"/>
      <c r="E54" s="42">
        <f t="shared" ref="E54:X54" si="21">SUM(E55:E60)</f>
        <v>0</v>
      </c>
      <c r="F54" s="42">
        <f t="shared" si="21"/>
        <v>0</v>
      </c>
      <c r="G54" s="42">
        <f t="shared" si="21"/>
        <v>0</v>
      </c>
      <c r="H54" s="42">
        <f t="shared" si="21"/>
        <v>0</v>
      </c>
      <c r="I54" s="42">
        <f t="shared" si="21"/>
        <v>0</v>
      </c>
      <c r="J54" s="42">
        <f t="shared" si="21"/>
        <v>0</v>
      </c>
      <c r="K54" s="42">
        <f t="shared" si="21"/>
        <v>0</v>
      </c>
      <c r="L54" s="42">
        <f t="shared" si="21"/>
        <v>0</v>
      </c>
      <c r="M54" s="42">
        <f t="shared" si="21"/>
        <v>0</v>
      </c>
      <c r="N54" s="42">
        <f t="shared" si="21"/>
        <v>0</v>
      </c>
      <c r="O54" s="42">
        <f t="shared" si="21"/>
        <v>0</v>
      </c>
      <c r="P54" s="42">
        <f t="shared" si="21"/>
        <v>0</v>
      </c>
      <c r="Q54" s="42">
        <f t="shared" si="21"/>
        <v>0</v>
      </c>
      <c r="R54" s="42">
        <f t="shared" si="21"/>
        <v>0</v>
      </c>
      <c r="S54" s="42">
        <f t="shared" si="21"/>
        <v>0</v>
      </c>
      <c r="T54" s="42">
        <f t="shared" si="21"/>
        <v>0</v>
      </c>
      <c r="U54" s="42">
        <f t="shared" si="21"/>
        <v>0</v>
      </c>
      <c r="V54" s="42">
        <f t="shared" si="21"/>
        <v>0</v>
      </c>
      <c r="W54" s="42">
        <f t="shared" si="21"/>
        <v>0</v>
      </c>
      <c r="X54" s="42">
        <f t="shared" si="21"/>
        <v>0</v>
      </c>
      <c r="Y54" s="42">
        <f t="shared" si="16"/>
        <v>0</v>
      </c>
    </row>
    <row r="55" spans="2:25" s="49" customFormat="1" ht="14">
      <c r="B55" s="22"/>
      <c r="C55" s="348" t="s">
        <v>230</v>
      </c>
      <c r="D55" s="347"/>
      <c r="E55" s="350">
        <f>IF(各種計画支援費削減額!F29="",0,改築費削減額!F29*(-1))</f>
        <v>0</v>
      </c>
      <c r="F55" s="350">
        <f>IF(各種計画支援費削減額!G29="",0,改築費削減額!G29*(-1))</f>
        <v>0</v>
      </c>
      <c r="G55" s="350">
        <f>IF(各種計画支援費削減額!H29="",0,改築費削減額!H29*(-1))</f>
        <v>0</v>
      </c>
      <c r="H55" s="350">
        <f>IF(各種計画支援費削減額!I29="",0,改築費削減額!I29*(-1))</f>
        <v>0</v>
      </c>
      <c r="I55" s="350">
        <f>IF(各種計画支援費削減額!J29="",0,改築費削減額!J29*(-1))</f>
        <v>0</v>
      </c>
      <c r="J55" s="350">
        <f>IF(各種計画支援費削減額!K29="",0,改築費削減額!K29*(-1))</f>
        <v>0</v>
      </c>
      <c r="K55" s="350">
        <f>IF(各種計画支援費削減額!L29="",0,改築費削減額!L29*(-1))</f>
        <v>0</v>
      </c>
      <c r="L55" s="350">
        <f>IF(各種計画支援費削減額!M29="",0,改築費削減額!M29*(-1))</f>
        <v>0</v>
      </c>
      <c r="M55" s="350">
        <f>IF(各種計画支援費削減額!N29="",0,改築費削減額!N29*(-1))</f>
        <v>0</v>
      </c>
      <c r="N55" s="350">
        <f>IF(各種計画支援費削減額!O29="",0,改築費削減額!O29*(-1))</f>
        <v>0</v>
      </c>
      <c r="O55" s="350">
        <f>IF(各種計画支援費削減額!P29="",0,改築費削減額!P29*(-1))</f>
        <v>0</v>
      </c>
      <c r="P55" s="350">
        <f>IF(各種計画支援費削減額!Q29="",0,改築費削減額!Q29*(-1))</f>
        <v>0</v>
      </c>
      <c r="Q55" s="350">
        <f>IF(各種計画支援費削減額!R29="",0,改築費削減額!R29*(-1))</f>
        <v>0</v>
      </c>
      <c r="R55" s="350">
        <f>IF(各種計画支援費削減額!S29="",0,改築費削減額!S29*(-1))</f>
        <v>0</v>
      </c>
      <c r="S55" s="350">
        <f>IF(各種計画支援費削減額!T29="",0,改築費削減額!T29*(-1))</f>
        <v>0</v>
      </c>
      <c r="T55" s="350">
        <f>IF(各種計画支援費削減額!U29="",0,改築費削減額!U29*(-1))</f>
        <v>0</v>
      </c>
      <c r="U55" s="350">
        <f>IF(各種計画支援費削減額!V29="",0,改築費削減額!V29*(-1))</f>
        <v>0</v>
      </c>
      <c r="V55" s="350">
        <f>IF(各種計画支援費削減額!W29="",0,改築費削減額!W29*(-1))</f>
        <v>0</v>
      </c>
      <c r="W55" s="350">
        <f>IF(各種計画支援費削減額!X29="",0,改築費削減額!X29*(-1))</f>
        <v>0</v>
      </c>
      <c r="X55" s="350">
        <f>IF(各種計画支援費削減額!Y29="",0,改築費削減額!Y29*(-1))</f>
        <v>0</v>
      </c>
      <c r="Y55" s="350">
        <f>SUM(E55:X55)</f>
        <v>0</v>
      </c>
    </row>
    <row r="56" spans="2:25" s="49" customFormat="1" ht="14">
      <c r="B56" s="22"/>
      <c r="C56" s="25" t="s">
        <v>231</v>
      </c>
      <c r="D56" s="25"/>
      <c r="E56" s="143">
        <f>IF(各種計画支援費削減額!F29="",0,改築費削減額!F29)</f>
        <v>0</v>
      </c>
      <c r="F56" s="143">
        <f>IF(各種計画支援費削減額!G29="",0,改築費削減額!G29)</f>
        <v>0</v>
      </c>
      <c r="G56" s="143">
        <f>IF(各種計画支援費削減額!H29="",0,改築費削減額!H29)</f>
        <v>0</v>
      </c>
      <c r="H56" s="143">
        <f>IF(各種計画支援費削減額!I29="",0,改築費削減額!I29)</f>
        <v>0</v>
      </c>
      <c r="I56" s="143">
        <f>IF(各種計画支援費削減額!J29="",0,改築費削減額!J29)</f>
        <v>0</v>
      </c>
      <c r="J56" s="143">
        <f>IF(各種計画支援費削減額!K29="",0,改築費削減額!K29)</f>
        <v>0</v>
      </c>
      <c r="K56" s="143">
        <f>IF(各種計画支援費削減額!L29="",0,改築費削減額!L29)</f>
        <v>0</v>
      </c>
      <c r="L56" s="143">
        <f>IF(各種計画支援費削減額!M29="",0,改築費削減額!M29)</f>
        <v>0</v>
      </c>
      <c r="M56" s="143">
        <f>IF(各種計画支援費削減額!N29="",0,改築費削減額!N29)</f>
        <v>0</v>
      </c>
      <c r="N56" s="143">
        <f>IF(各種計画支援費削減額!O29="",0,改築費削減額!O29)</f>
        <v>0</v>
      </c>
      <c r="O56" s="143">
        <f>IF(各種計画支援費削減額!P29="",0,改築費削減額!P29)</f>
        <v>0</v>
      </c>
      <c r="P56" s="143">
        <f>IF(各種計画支援費削減額!Q29="",0,改築費削減額!Q29)</f>
        <v>0</v>
      </c>
      <c r="Q56" s="143">
        <f>IF(各種計画支援費削減額!R29="",0,改築費削減額!R29)</f>
        <v>0</v>
      </c>
      <c r="R56" s="143">
        <f>IF(各種計画支援費削減額!S29="",0,改築費削減額!S29)</f>
        <v>0</v>
      </c>
      <c r="S56" s="143">
        <f>IF(各種計画支援費削減額!T29="",0,改築費削減額!T29)</f>
        <v>0</v>
      </c>
      <c r="T56" s="143">
        <f>IF(各種計画支援費削減額!U29="",0,改築費削減額!U29)</f>
        <v>0</v>
      </c>
      <c r="U56" s="143">
        <f>IF(各種計画支援費削減額!V29="",0,改築費削減額!V29)</f>
        <v>0</v>
      </c>
      <c r="V56" s="143">
        <f>IF(各種計画支援費削減額!W29="",0,改築費削減額!W29)</f>
        <v>0</v>
      </c>
      <c r="W56" s="143">
        <f>IF(各種計画支援費削減額!X29="",0,改築費削減額!X29)</f>
        <v>0</v>
      </c>
      <c r="X56" s="143">
        <f>IF(各種計画支援費削減額!Y29="",0,改築費削減額!Y29)</f>
        <v>0</v>
      </c>
      <c r="Y56" s="350">
        <f>SUM(E56:X56)</f>
        <v>0</v>
      </c>
    </row>
    <row r="57" spans="2:25" s="49" customFormat="1" ht="14">
      <c r="B57" s="22"/>
      <c r="C57" s="25" t="s">
        <v>50</v>
      </c>
      <c r="D57" s="25"/>
      <c r="E57" s="143">
        <f>IF(改築費削減額!F29="",0,改築費削減額!F29*(-1))</f>
        <v>0</v>
      </c>
      <c r="F57" s="143">
        <f>IF(改築費削減額!G29="",0,改築費削減額!G29*(-1))</f>
        <v>0</v>
      </c>
      <c r="G57" s="143">
        <f>IF(改築費削減額!H29="",0,改築費削減額!H29*(-1))</f>
        <v>0</v>
      </c>
      <c r="H57" s="143">
        <f>IF(改築費削減額!I29="",0,改築費削減額!I29*(-1))</f>
        <v>0</v>
      </c>
      <c r="I57" s="143">
        <f>IF(改築費削減額!J29="",0,改築費削減額!J29*(-1))</f>
        <v>0</v>
      </c>
      <c r="J57" s="143">
        <f>IF(改築費削減額!K29="",0,改築費削減額!K29*(-1))</f>
        <v>0</v>
      </c>
      <c r="K57" s="143">
        <f>IF(改築費削減額!L29="",0,改築費削減額!L29*(-1))</f>
        <v>0</v>
      </c>
      <c r="L57" s="143">
        <f>IF(改築費削減額!M29="",0,改築費削減額!M29*(-1))</f>
        <v>0</v>
      </c>
      <c r="M57" s="143">
        <f>IF(改築費削減額!N29="",0,改築費削減額!N29*(-1))</f>
        <v>0</v>
      </c>
      <c r="N57" s="143">
        <f>IF(改築費削減額!O29="",0,改築費削減額!O29*(-1))</f>
        <v>0</v>
      </c>
      <c r="O57" s="143">
        <f>IF(改築費削減額!P29="",0,改築費削減額!P29*(-1))</f>
        <v>0</v>
      </c>
      <c r="P57" s="143">
        <f>IF(改築費削減額!Q29="",0,改築費削減額!Q29*(-1))</f>
        <v>0</v>
      </c>
      <c r="Q57" s="143">
        <f>IF(改築費削減額!R29="",0,改築費削減額!R29*(-1))</f>
        <v>0</v>
      </c>
      <c r="R57" s="143">
        <f>IF(改築費削減額!S29="",0,改築費削減額!S29*(-1))</f>
        <v>0</v>
      </c>
      <c r="S57" s="143">
        <f>IF(改築費削減額!T29="",0,改築費削減額!T29*(-1))</f>
        <v>0</v>
      </c>
      <c r="T57" s="143">
        <f>IF(改築費削減額!U29="",0,改築費削減額!U29*(-1))</f>
        <v>0</v>
      </c>
      <c r="U57" s="143">
        <f>IF(改築費削減額!V29="",0,改築費削減額!V29*(-1))</f>
        <v>0</v>
      </c>
      <c r="V57" s="143">
        <f>IF(改築費削減額!W29="",0,改築費削減額!W29*(-1))</f>
        <v>0</v>
      </c>
      <c r="W57" s="143">
        <f>IF(改築費削減額!X29="",0,改築費削減額!X29*(-1))</f>
        <v>0</v>
      </c>
      <c r="X57" s="143">
        <f>IF(改築費削減額!Y29="",0,改築費削減額!Y29*(-1))</f>
        <v>0</v>
      </c>
      <c r="Y57" s="350">
        <f>SUM(E57:X57)</f>
        <v>0</v>
      </c>
    </row>
    <row r="58" spans="2:25" s="49" customFormat="1" ht="14">
      <c r="B58" s="22"/>
      <c r="C58" s="25" t="s">
        <v>229</v>
      </c>
      <c r="D58" s="144"/>
      <c r="E58" s="143">
        <f>IF(改築費削減額!F29="",0,改築費削減額!F29)</f>
        <v>0</v>
      </c>
      <c r="F58" s="143">
        <f>IF(改築費削減額!G29="",0,改築費削減額!G29)</f>
        <v>0</v>
      </c>
      <c r="G58" s="143">
        <f>IF(改築費削減額!H29="",0,改築費削減額!H29)</f>
        <v>0</v>
      </c>
      <c r="H58" s="143">
        <f>IF(改築費削減額!I29="",0,改築費削減額!I29)</f>
        <v>0</v>
      </c>
      <c r="I58" s="143">
        <f>IF(改築費削減額!J29="",0,改築費削減額!J29)</f>
        <v>0</v>
      </c>
      <c r="J58" s="143">
        <f>IF(改築費削減額!K29="",0,改築費削減額!K29)</f>
        <v>0</v>
      </c>
      <c r="K58" s="143">
        <f>IF(改築費削減額!L29="",0,改築費削減額!L29)</f>
        <v>0</v>
      </c>
      <c r="L58" s="143">
        <f>IF(改築費削減額!M29="",0,改築費削減額!M29)</f>
        <v>0</v>
      </c>
      <c r="M58" s="143">
        <f>IF(改築費削減額!N29="",0,改築費削減額!N29)</f>
        <v>0</v>
      </c>
      <c r="N58" s="143">
        <f>IF(改築費削減額!O29="",0,改築費削減額!O29)</f>
        <v>0</v>
      </c>
      <c r="O58" s="143">
        <f>IF(改築費削減額!P29="",0,改築費削減額!P29)</f>
        <v>0</v>
      </c>
      <c r="P58" s="143">
        <f>IF(改築費削減額!Q29="",0,改築費削減額!Q29)</f>
        <v>0</v>
      </c>
      <c r="Q58" s="143">
        <f>IF(改築費削減額!R29="",0,改築費削減額!R29)</f>
        <v>0</v>
      </c>
      <c r="R58" s="143">
        <f>IF(改築費削減額!S29="",0,改築費削減額!S29)</f>
        <v>0</v>
      </c>
      <c r="S58" s="143">
        <f>IF(改築費削減額!T29="",0,改築費削減額!T29)</f>
        <v>0</v>
      </c>
      <c r="T58" s="143">
        <f>IF(改築費削減額!U29="",0,改築費削減額!U29)</f>
        <v>0</v>
      </c>
      <c r="U58" s="143">
        <f>IF(改築費削減額!V29="",0,改築費削減額!V29)</f>
        <v>0</v>
      </c>
      <c r="V58" s="143">
        <f>IF(改築費削減額!W29="",0,改築費削減額!W29)</f>
        <v>0</v>
      </c>
      <c r="W58" s="143">
        <f>IF(改築費削減額!X29="",0,改築費削減額!X29)</f>
        <v>0</v>
      </c>
      <c r="X58" s="143">
        <f>IF(改築費削減額!Y29="",0,改築費削減額!Y29)</f>
        <v>0</v>
      </c>
      <c r="Y58" s="143">
        <f>SUM(E58:X58)</f>
        <v>0</v>
      </c>
    </row>
    <row r="59" spans="2:25" s="49" customFormat="1" ht="14">
      <c r="B59" s="22"/>
      <c r="C59" s="25" t="s">
        <v>51</v>
      </c>
      <c r="D59" s="20"/>
      <c r="E59" s="43">
        <f>-運営権対価!E15</f>
        <v>0</v>
      </c>
      <c r="F59" s="43">
        <f>-運営権対価!F15</f>
        <v>0</v>
      </c>
      <c r="G59" s="43">
        <f>-運営権対価!G15</f>
        <v>0</v>
      </c>
      <c r="H59" s="43">
        <f>-運営権対価!H15</f>
        <v>0</v>
      </c>
      <c r="I59" s="43">
        <f>-運営権対価!I15</f>
        <v>0</v>
      </c>
      <c r="J59" s="43">
        <f>-運営権対価!J15</f>
        <v>0</v>
      </c>
      <c r="K59" s="43">
        <f>-運営権対価!K15</f>
        <v>0</v>
      </c>
      <c r="L59" s="43">
        <f>-運営権対価!L15</f>
        <v>0</v>
      </c>
      <c r="M59" s="43">
        <f>-運営権対価!M15</f>
        <v>0</v>
      </c>
      <c r="N59" s="43">
        <f>-運営権対価!N15</f>
        <v>0</v>
      </c>
      <c r="O59" s="43">
        <f>-運営権対価!O15</f>
        <v>0</v>
      </c>
      <c r="P59" s="43">
        <f>-運営権対価!P15</f>
        <v>0</v>
      </c>
      <c r="Q59" s="43">
        <f>-運営権対価!Q15</f>
        <v>0</v>
      </c>
      <c r="R59" s="43">
        <f>-運営権対価!R15</f>
        <v>0</v>
      </c>
      <c r="S59" s="43">
        <f>-運営権対価!S15</f>
        <v>0</v>
      </c>
      <c r="T59" s="43">
        <f>-運営権対価!T15</f>
        <v>0</v>
      </c>
      <c r="U59" s="43">
        <f>-運営権対価!U15</f>
        <v>0</v>
      </c>
      <c r="V59" s="43">
        <f>-運営権対価!V15</f>
        <v>0</v>
      </c>
      <c r="W59" s="43">
        <f>-運営権対価!W15</f>
        <v>0</v>
      </c>
      <c r="X59" s="43">
        <f>-運営権対価!X15</f>
        <v>0</v>
      </c>
      <c r="Y59" s="43">
        <f t="shared" ref="Y59:Y64" si="22">SUM(E59:X59)</f>
        <v>0</v>
      </c>
    </row>
    <row r="60" spans="2:25" s="49" customFormat="1" ht="14">
      <c r="B60" s="22"/>
      <c r="C60" s="25"/>
      <c r="D60" s="20"/>
      <c r="E60" s="35"/>
      <c r="F60" s="35"/>
      <c r="G60" s="35"/>
      <c r="H60" s="35"/>
      <c r="I60" s="35"/>
      <c r="J60" s="35"/>
      <c r="K60" s="35"/>
      <c r="L60" s="35"/>
      <c r="M60" s="35"/>
      <c r="N60" s="35"/>
      <c r="O60" s="35"/>
      <c r="P60" s="35"/>
      <c r="Q60" s="35"/>
      <c r="R60" s="35"/>
      <c r="S60" s="35"/>
      <c r="T60" s="35"/>
      <c r="U60" s="35"/>
      <c r="V60" s="35"/>
      <c r="W60" s="35"/>
      <c r="X60" s="35"/>
      <c r="Y60" s="43">
        <f t="shared" si="22"/>
        <v>0</v>
      </c>
    </row>
    <row r="61" spans="2:25" s="49" customFormat="1" ht="14">
      <c r="B61" s="18" t="s">
        <v>15</v>
      </c>
      <c r="C61" s="21"/>
      <c r="D61" s="19"/>
      <c r="E61" s="42">
        <f t="shared" ref="E61:X61" si="23">SUM(E62:E64)</f>
        <v>0</v>
      </c>
      <c r="F61" s="42">
        <f t="shared" si="23"/>
        <v>0</v>
      </c>
      <c r="G61" s="42">
        <f t="shared" si="23"/>
        <v>0</v>
      </c>
      <c r="H61" s="42">
        <f t="shared" si="23"/>
        <v>0</v>
      </c>
      <c r="I61" s="42">
        <f t="shared" si="23"/>
        <v>0</v>
      </c>
      <c r="J61" s="42">
        <f t="shared" si="23"/>
        <v>0</v>
      </c>
      <c r="K61" s="42">
        <f t="shared" si="23"/>
        <v>0</v>
      </c>
      <c r="L61" s="42">
        <f t="shared" si="23"/>
        <v>0</v>
      </c>
      <c r="M61" s="42">
        <f t="shared" si="23"/>
        <v>0</v>
      </c>
      <c r="N61" s="42">
        <f t="shared" si="23"/>
        <v>0</v>
      </c>
      <c r="O61" s="42">
        <f t="shared" si="23"/>
        <v>0</v>
      </c>
      <c r="P61" s="42">
        <f t="shared" si="23"/>
        <v>0</v>
      </c>
      <c r="Q61" s="42">
        <f t="shared" si="23"/>
        <v>0</v>
      </c>
      <c r="R61" s="42">
        <f t="shared" si="23"/>
        <v>0</v>
      </c>
      <c r="S61" s="42">
        <f t="shared" si="23"/>
        <v>0</v>
      </c>
      <c r="T61" s="42">
        <f t="shared" si="23"/>
        <v>0</v>
      </c>
      <c r="U61" s="42">
        <f t="shared" si="23"/>
        <v>0</v>
      </c>
      <c r="V61" s="42">
        <f t="shared" si="23"/>
        <v>0</v>
      </c>
      <c r="W61" s="42">
        <f t="shared" si="23"/>
        <v>0</v>
      </c>
      <c r="X61" s="42">
        <f t="shared" si="23"/>
        <v>0</v>
      </c>
      <c r="Y61" s="42">
        <f t="shared" si="22"/>
        <v>0</v>
      </c>
    </row>
    <row r="62" spans="2:25" s="49" customFormat="1" ht="14">
      <c r="B62" s="22"/>
      <c r="C62" s="348" t="s">
        <v>17</v>
      </c>
      <c r="D62" s="347"/>
      <c r="E62" s="346"/>
      <c r="F62" s="346"/>
      <c r="G62" s="346"/>
      <c r="H62" s="346"/>
      <c r="I62" s="346"/>
      <c r="J62" s="346"/>
      <c r="K62" s="346"/>
      <c r="L62" s="346"/>
      <c r="M62" s="346"/>
      <c r="N62" s="346"/>
      <c r="O62" s="346"/>
      <c r="P62" s="346"/>
      <c r="Q62" s="346"/>
      <c r="R62" s="346"/>
      <c r="S62" s="346"/>
      <c r="T62" s="346"/>
      <c r="U62" s="346"/>
      <c r="V62" s="346"/>
      <c r="W62" s="346"/>
      <c r="X62" s="346"/>
      <c r="Y62" s="349">
        <f t="shared" si="22"/>
        <v>0</v>
      </c>
    </row>
    <row r="63" spans="2:25" s="49" customFormat="1" ht="14">
      <c r="B63" s="22"/>
      <c r="C63" s="25" t="s">
        <v>16</v>
      </c>
      <c r="D63" s="30"/>
      <c r="E63" s="35"/>
      <c r="F63" s="35"/>
      <c r="G63" s="35"/>
      <c r="H63" s="35"/>
      <c r="I63" s="35"/>
      <c r="J63" s="35"/>
      <c r="K63" s="35"/>
      <c r="L63" s="35"/>
      <c r="M63" s="35"/>
      <c r="N63" s="35"/>
      <c r="O63" s="35"/>
      <c r="P63" s="35"/>
      <c r="Q63" s="35"/>
      <c r="R63" s="35"/>
      <c r="S63" s="35"/>
      <c r="T63" s="35"/>
      <c r="U63" s="35"/>
      <c r="V63" s="35"/>
      <c r="W63" s="35"/>
      <c r="X63" s="35"/>
      <c r="Y63" s="43">
        <f t="shared" si="22"/>
        <v>0</v>
      </c>
    </row>
    <row r="64" spans="2:25" s="49" customFormat="1" ht="14">
      <c r="B64" s="22"/>
      <c r="C64" s="25"/>
      <c r="D64" s="20"/>
      <c r="E64" s="35"/>
      <c r="F64" s="35"/>
      <c r="G64" s="35"/>
      <c r="H64" s="35"/>
      <c r="I64" s="35"/>
      <c r="J64" s="35"/>
      <c r="K64" s="35"/>
      <c r="L64" s="35"/>
      <c r="M64" s="35"/>
      <c r="N64" s="35"/>
      <c r="O64" s="35"/>
      <c r="P64" s="35"/>
      <c r="Q64" s="35"/>
      <c r="R64" s="35"/>
      <c r="S64" s="35"/>
      <c r="T64" s="35"/>
      <c r="U64" s="35"/>
      <c r="V64" s="35"/>
      <c r="W64" s="35"/>
      <c r="X64" s="35"/>
      <c r="Y64" s="43">
        <f t="shared" si="22"/>
        <v>0</v>
      </c>
    </row>
    <row r="65" spans="1:26" ht="14">
      <c r="B65" s="8" t="s">
        <v>18</v>
      </c>
      <c r="C65" s="26"/>
      <c r="D65" s="17"/>
      <c r="E65" s="44">
        <f t="shared" ref="E65:X65" si="24">SUM(E46,E54,E61)</f>
        <v>0</v>
      </c>
      <c r="F65" s="44">
        <f t="shared" si="24"/>
        <v>0</v>
      </c>
      <c r="G65" s="44">
        <f t="shared" si="24"/>
        <v>0</v>
      </c>
      <c r="H65" s="44">
        <f t="shared" si="24"/>
        <v>0</v>
      </c>
      <c r="I65" s="44">
        <f t="shared" si="24"/>
        <v>0</v>
      </c>
      <c r="J65" s="44">
        <f t="shared" si="24"/>
        <v>0</v>
      </c>
      <c r="K65" s="44">
        <f t="shared" si="24"/>
        <v>0</v>
      </c>
      <c r="L65" s="44">
        <f t="shared" si="24"/>
        <v>0</v>
      </c>
      <c r="M65" s="44">
        <f t="shared" si="24"/>
        <v>0</v>
      </c>
      <c r="N65" s="44">
        <f t="shared" si="24"/>
        <v>0</v>
      </c>
      <c r="O65" s="44">
        <f t="shared" si="24"/>
        <v>0</v>
      </c>
      <c r="P65" s="44">
        <f t="shared" si="24"/>
        <v>0</v>
      </c>
      <c r="Q65" s="44">
        <f t="shared" si="24"/>
        <v>0</v>
      </c>
      <c r="R65" s="44">
        <f t="shared" si="24"/>
        <v>0</v>
      </c>
      <c r="S65" s="44">
        <f t="shared" si="24"/>
        <v>0</v>
      </c>
      <c r="T65" s="44">
        <f t="shared" si="24"/>
        <v>0</v>
      </c>
      <c r="U65" s="44">
        <f t="shared" si="24"/>
        <v>0</v>
      </c>
      <c r="V65" s="44">
        <f t="shared" si="24"/>
        <v>0</v>
      </c>
      <c r="W65" s="44">
        <f t="shared" si="24"/>
        <v>0</v>
      </c>
      <c r="X65" s="44">
        <f t="shared" si="24"/>
        <v>0</v>
      </c>
      <c r="Y65" s="44"/>
    </row>
    <row r="66" spans="1:26" ht="14">
      <c r="B66" s="8" t="s">
        <v>19</v>
      </c>
      <c r="C66" s="26"/>
      <c r="D66" s="17"/>
      <c r="E66" s="47">
        <f>E82</f>
        <v>0</v>
      </c>
      <c r="F66" s="44">
        <f t="shared" ref="F66:X66" si="25">E67</f>
        <v>0</v>
      </c>
      <c r="G66" s="44">
        <f t="shared" si="25"/>
        <v>0</v>
      </c>
      <c r="H66" s="44">
        <f t="shared" si="25"/>
        <v>0</v>
      </c>
      <c r="I66" s="44">
        <f t="shared" si="25"/>
        <v>0</v>
      </c>
      <c r="J66" s="44">
        <f t="shared" si="25"/>
        <v>0</v>
      </c>
      <c r="K66" s="44">
        <f t="shared" si="25"/>
        <v>0</v>
      </c>
      <c r="L66" s="44">
        <f t="shared" si="25"/>
        <v>0</v>
      </c>
      <c r="M66" s="44">
        <f t="shared" si="25"/>
        <v>0</v>
      </c>
      <c r="N66" s="44">
        <f t="shared" si="25"/>
        <v>0</v>
      </c>
      <c r="O66" s="44">
        <f t="shared" si="25"/>
        <v>0</v>
      </c>
      <c r="P66" s="44">
        <f t="shared" si="25"/>
        <v>0</v>
      </c>
      <c r="Q66" s="44">
        <f t="shared" si="25"/>
        <v>0</v>
      </c>
      <c r="R66" s="44">
        <f t="shared" si="25"/>
        <v>0</v>
      </c>
      <c r="S66" s="44">
        <f t="shared" si="25"/>
        <v>0</v>
      </c>
      <c r="T66" s="44">
        <f t="shared" si="25"/>
        <v>0</v>
      </c>
      <c r="U66" s="44">
        <f t="shared" si="25"/>
        <v>0</v>
      </c>
      <c r="V66" s="44">
        <f t="shared" si="25"/>
        <v>0</v>
      </c>
      <c r="W66" s="44">
        <f t="shared" si="25"/>
        <v>0</v>
      </c>
      <c r="X66" s="44">
        <f t="shared" si="25"/>
        <v>0</v>
      </c>
      <c r="Y66" s="44"/>
    </row>
    <row r="67" spans="1:26" ht="14">
      <c r="B67" s="8" t="s">
        <v>20</v>
      </c>
      <c r="C67" s="26"/>
      <c r="D67" s="17"/>
      <c r="E67" s="44">
        <f t="shared" ref="E67:X67" si="26">SUM(E65:E66)</f>
        <v>0</v>
      </c>
      <c r="F67" s="44">
        <f t="shared" si="26"/>
        <v>0</v>
      </c>
      <c r="G67" s="44">
        <f t="shared" si="26"/>
        <v>0</v>
      </c>
      <c r="H67" s="44">
        <f t="shared" si="26"/>
        <v>0</v>
      </c>
      <c r="I67" s="44">
        <f t="shared" si="26"/>
        <v>0</v>
      </c>
      <c r="J67" s="44">
        <f t="shared" si="26"/>
        <v>0</v>
      </c>
      <c r="K67" s="44">
        <f t="shared" si="26"/>
        <v>0</v>
      </c>
      <c r="L67" s="44">
        <f t="shared" si="26"/>
        <v>0</v>
      </c>
      <c r="M67" s="44">
        <f t="shared" si="26"/>
        <v>0</v>
      </c>
      <c r="N67" s="44">
        <f t="shared" si="26"/>
        <v>0</v>
      </c>
      <c r="O67" s="44">
        <f t="shared" si="26"/>
        <v>0</v>
      </c>
      <c r="P67" s="44">
        <f t="shared" si="26"/>
        <v>0</v>
      </c>
      <c r="Q67" s="44">
        <f t="shared" si="26"/>
        <v>0</v>
      </c>
      <c r="R67" s="44">
        <f t="shared" si="26"/>
        <v>0</v>
      </c>
      <c r="S67" s="44">
        <f t="shared" si="26"/>
        <v>0</v>
      </c>
      <c r="T67" s="44">
        <f t="shared" si="26"/>
        <v>0</v>
      </c>
      <c r="U67" s="44">
        <f t="shared" si="26"/>
        <v>0</v>
      </c>
      <c r="V67" s="44">
        <f t="shared" si="26"/>
        <v>0</v>
      </c>
      <c r="W67" s="44">
        <f t="shared" si="26"/>
        <v>0</v>
      </c>
      <c r="X67" s="44">
        <f t="shared" si="26"/>
        <v>0</v>
      </c>
      <c r="Y67" s="44"/>
    </row>
    <row r="69" spans="1:26" ht="14">
      <c r="A69" s="152" t="s">
        <v>254</v>
      </c>
      <c r="B69" s="49"/>
      <c r="C69" s="50"/>
      <c r="D69" s="49"/>
    </row>
    <row r="70" spans="1:26" ht="14">
      <c r="A70" s="152"/>
      <c r="B70" s="49"/>
      <c r="C70" s="50"/>
      <c r="D70" s="49"/>
      <c r="X70" s="13" t="s">
        <v>28</v>
      </c>
    </row>
    <row r="71" spans="1:26" ht="14">
      <c r="B71" s="49"/>
      <c r="C71" s="50"/>
      <c r="D71" s="49"/>
      <c r="E71" s="41">
        <v>5</v>
      </c>
      <c r="F71" s="41">
        <v>6</v>
      </c>
      <c r="G71" s="41">
        <v>7</v>
      </c>
      <c r="H71" s="41">
        <v>8</v>
      </c>
      <c r="I71" s="41">
        <v>9</v>
      </c>
      <c r="J71" s="41">
        <v>10</v>
      </c>
      <c r="K71" s="41">
        <v>11</v>
      </c>
      <c r="L71" s="41">
        <v>12</v>
      </c>
      <c r="M71" s="41">
        <v>13</v>
      </c>
      <c r="N71" s="41">
        <v>14</v>
      </c>
      <c r="O71" s="41">
        <v>15</v>
      </c>
      <c r="P71" s="41">
        <v>16</v>
      </c>
      <c r="Q71" s="41">
        <v>17</v>
      </c>
      <c r="R71" s="41">
        <v>18</v>
      </c>
      <c r="S71" s="41">
        <v>19</v>
      </c>
      <c r="T71" s="41">
        <v>20</v>
      </c>
      <c r="U71" s="41">
        <v>21</v>
      </c>
      <c r="V71" s="41">
        <v>22</v>
      </c>
      <c r="W71" s="41">
        <v>23</v>
      </c>
      <c r="X71" s="41">
        <v>24</v>
      </c>
    </row>
    <row r="72" spans="1:26" ht="14">
      <c r="B72" s="49"/>
      <c r="C72" s="50"/>
      <c r="D72" s="49"/>
      <c r="E72" s="2">
        <v>1</v>
      </c>
      <c r="F72" s="2">
        <f t="shared" ref="F72:X72" si="27">E72+1</f>
        <v>2</v>
      </c>
      <c r="G72" s="2">
        <f t="shared" si="27"/>
        <v>3</v>
      </c>
      <c r="H72" s="2">
        <f t="shared" si="27"/>
        <v>4</v>
      </c>
      <c r="I72" s="2">
        <f t="shared" si="27"/>
        <v>5</v>
      </c>
      <c r="J72" s="2">
        <f t="shared" si="27"/>
        <v>6</v>
      </c>
      <c r="K72" s="2">
        <f t="shared" si="27"/>
        <v>7</v>
      </c>
      <c r="L72" s="2">
        <f t="shared" si="27"/>
        <v>8</v>
      </c>
      <c r="M72" s="2">
        <f t="shared" si="27"/>
        <v>9</v>
      </c>
      <c r="N72" s="2">
        <f t="shared" si="27"/>
        <v>10</v>
      </c>
      <c r="O72" s="2">
        <f t="shared" si="27"/>
        <v>11</v>
      </c>
      <c r="P72" s="2">
        <f t="shared" si="27"/>
        <v>12</v>
      </c>
      <c r="Q72" s="2">
        <f t="shared" si="27"/>
        <v>13</v>
      </c>
      <c r="R72" s="2">
        <f t="shared" si="27"/>
        <v>14</v>
      </c>
      <c r="S72" s="2">
        <f t="shared" si="27"/>
        <v>15</v>
      </c>
      <c r="T72" s="2">
        <f t="shared" si="27"/>
        <v>16</v>
      </c>
      <c r="U72" s="2">
        <f t="shared" si="27"/>
        <v>17</v>
      </c>
      <c r="V72" s="2">
        <f t="shared" si="27"/>
        <v>18</v>
      </c>
      <c r="W72" s="2">
        <f t="shared" si="27"/>
        <v>19</v>
      </c>
      <c r="X72" s="2">
        <f t="shared" si="27"/>
        <v>20</v>
      </c>
    </row>
    <row r="73" spans="1:26" ht="14">
      <c r="B73" s="49"/>
      <c r="C73" s="50"/>
      <c r="D73" s="49"/>
      <c r="E73" s="3">
        <v>45016</v>
      </c>
      <c r="F73" s="3">
        <f t="shared" ref="F73:X73" si="28">DATE(YEAR(E73)+1,MONTH(E73),DAY(E73))</f>
        <v>45382</v>
      </c>
      <c r="G73" s="3">
        <f t="shared" si="28"/>
        <v>45747</v>
      </c>
      <c r="H73" s="3">
        <f t="shared" si="28"/>
        <v>46112</v>
      </c>
      <c r="I73" s="3">
        <f t="shared" si="28"/>
        <v>46477</v>
      </c>
      <c r="J73" s="3">
        <f t="shared" si="28"/>
        <v>46843</v>
      </c>
      <c r="K73" s="3">
        <f t="shared" si="28"/>
        <v>47208</v>
      </c>
      <c r="L73" s="3">
        <f t="shared" si="28"/>
        <v>47573</v>
      </c>
      <c r="M73" s="3">
        <f t="shared" si="28"/>
        <v>47938</v>
      </c>
      <c r="N73" s="3">
        <f t="shared" si="28"/>
        <v>48304</v>
      </c>
      <c r="O73" s="3">
        <f t="shared" si="28"/>
        <v>48669</v>
      </c>
      <c r="P73" s="3">
        <f t="shared" si="28"/>
        <v>49034</v>
      </c>
      <c r="Q73" s="3">
        <f t="shared" si="28"/>
        <v>49399</v>
      </c>
      <c r="R73" s="3">
        <f t="shared" si="28"/>
        <v>49765</v>
      </c>
      <c r="S73" s="3">
        <f t="shared" si="28"/>
        <v>50130</v>
      </c>
      <c r="T73" s="3">
        <f t="shared" si="28"/>
        <v>50495</v>
      </c>
      <c r="U73" s="3">
        <f t="shared" si="28"/>
        <v>50860</v>
      </c>
      <c r="V73" s="3">
        <f t="shared" si="28"/>
        <v>51226</v>
      </c>
      <c r="W73" s="3">
        <f t="shared" si="28"/>
        <v>51591</v>
      </c>
      <c r="X73" s="3">
        <f t="shared" si="28"/>
        <v>51956</v>
      </c>
    </row>
    <row r="74" spans="1:26" ht="14">
      <c r="B74" s="18" t="s">
        <v>21</v>
      </c>
      <c r="C74" s="21"/>
      <c r="D74" s="19"/>
      <c r="E74" s="42">
        <f t="shared" ref="E74:X74" si="29">SUM(E75:E76)</f>
        <v>0</v>
      </c>
      <c r="F74" s="42">
        <f t="shared" si="29"/>
        <v>0</v>
      </c>
      <c r="G74" s="42">
        <f t="shared" si="29"/>
        <v>0</v>
      </c>
      <c r="H74" s="42">
        <f t="shared" si="29"/>
        <v>0</v>
      </c>
      <c r="I74" s="42">
        <f t="shared" si="29"/>
        <v>0</v>
      </c>
      <c r="J74" s="42">
        <f t="shared" si="29"/>
        <v>0</v>
      </c>
      <c r="K74" s="42">
        <f t="shared" si="29"/>
        <v>0</v>
      </c>
      <c r="L74" s="42">
        <f t="shared" si="29"/>
        <v>0</v>
      </c>
      <c r="M74" s="42">
        <f t="shared" si="29"/>
        <v>0</v>
      </c>
      <c r="N74" s="42">
        <f t="shared" si="29"/>
        <v>0</v>
      </c>
      <c r="O74" s="42">
        <f t="shared" si="29"/>
        <v>0</v>
      </c>
      <c r="P74" s="42">
        <f t="shared" si="29"/>
        <v>0</v>
      </c>
      <c r="Q74" s="42">
        <f t="shared" si="29"/>
        <v>0</v>
      </c>
      <c r="R74" s="42">
        <f t="shared" si="29"/>
        <v>0</v>
      </c>
      <c r="S74" s="42">
        <f t="shared" si="29"/>
        <v>0</v>
      </c>
      <c r="T74" s="42">
        <f t="shared" si="29"/>
        <v>0</v>
      </c>
      <c r="U74" s="42">
        <f t="shared" si="29"/>
        <v>0</v>
      </c>
      <c r="V74" s="42">
        <f t="shared" si="29"/>
        <v>0</v>
      </c>
      <c r="W74" s="42">
        <f t="shared" si="29"/>
        <v>0</v>
      </c>
      <c r="X74" s="42">
        <f t="shared" si="29"/>
        <v>0</v>
      </c>
    </row>
    <row r="75" spans="1:26" s="12" customFormat="1" ht="14">
      <c r="A75" s="50"/>
      <c r="B75" s="31"/>
      <c r="C75" s="348" t="s">
        <v>27</v>
      </c>
      <c r="D75" s="347"/>
      <c r="E75" s="350">
        <f t="shared" ref="E75:X75" si="30">E67</f>
        <v>0</v>
      </c>
      <c r="F75" s="350">
        <f t="shared" si="30"/>
        <v>0</v>
      </c>
      <c r="G75" s="350">
        <f t="shared" si="30"/>
        <v>0</v>
      </c>
      <c r="H75" s="350">
        <f t="shared" si="30"/>
        <v>0</v>
      </c>
      <c r="I75" s="350">
        <f t="shared" si="30"/>
        <v>0</v>
      </c>
      <c r="J75" s="350">
        <f t="shared" si="30"/>
        <v>0</v>
      </c>
      <c r="K75" s="350">
        <f t="shared" si="30"/>
        <v>0</v>
      </c>
      <c r="L75" s="350">
        <f t="shared" si="30"/>
        <v>0</v>
      </c>
      <c r="M75" s="350">
        <f t="shared" si="30"/>
        <v>0</v>
      </c>
      <c r="N75" s="350">
        <f t="shared" si="30"/>
        <v>0</v>
      </c>
      <c r="O75" s="350">
        <f t="shared" si="30"/>
        <v>0</v>
      </c>
      <c r="P75" s="350">
        <f t="shared" si="30"/>
        <v>0</v>
      </c>
      <c r="Q75" s="350">
        <f t="shared" si="30"/>
        <v>0</v>
      </c>
      <c r="R75" s="350">
        <f t="shared" si="30"/>
        <v>0</v>
      </c>
      <c r="S75" s="350">
        <f t="shared" si="30"/>
        <v>0</v>
      </c>
      <c r="T75" s="350">
        <f t="shared" si="30"/>
        <v>0</v>
      </c>
      <c r="U75" s="350">
        <f t="shared" si="30"/>
        <v>0</v>
      </c>
      <c r="V75" s="350">
        <f t="shared" si="30"/>
        <v>0</v>
      </c>
      <c r="W75" s="350">
        <f t="shared" si="30"/>
        <v>0</v>
      </c>
      <c r="X75" s="350">
        <f t="shared" si="30"/>
        <v>0</v>
      </c>
      <c r="Z75" s="50"/>
    </row>
    <row r="76" spans="1:26" ht="14">
      <c r="B76" s="22"/>
      <c r="C76" s="25" t="s">
        <v>31</v>
      </c>
      <c r="D76" s="20"/>
      <c r="E76" s="43">
        <f>IF(運営権対価!E10="",0,運営権対価!E10)</f>
        <v>0</v>
      </c>
      <c r="F76" s="43">
        <f>IF(運営権対価!F10="",0,運営権対価!F10)</f>
        <v>0</v>
      </c>
      <c r="G76" s="43">
        <f>IF(運営権対価!G10="",0,運営権対価!G10)</f>
        <v>0</v>
      </c>
      <c r="H76" s="43">
        <f>IF(運営権対価!H10="",0,運営権対価!H10)</f>
        <v>0</v>
      </c>
      <c r="I76" s="43">
        <f>IF(運営権対価!I10="",0,運営権対価!I10)</f>
        <v>0</v>
      </c>
      <c r="J76" s="43">
        <f>IF(運営権対価!J10="",0,運営権対価!J10)</f>
        <v>0</v>
      </c>
      <c r="K76" s="43">
        <f>IF(運営権対価!K10="",0,運営権対価!K10)</f>
        <v>0</v>
      </c>
      <c r="L76" s="43">
        <f>IF(運営権対価!L10="",0,運営権対価!L10)</f>
        <v>0</v>
      </c>
      <c r="M76" s="43">
        <f>IF(運営権対価!M10="",0,運営権対価!M10)</f>
        <v>0</v>
      </c>
      <c r="N76" s="43">
        <f>IF(運営権対価!N10="",0,運営権対価!N10)</f>
        <v>0</v>
      </c>
      <c r="O76" s="43">
        <f>IF(運営権対価!O10="",0,運営権対価!O10)</f>
        <v>0</v>
      </c>
      <c r="P76" s="43">
        <f>IF(運営権対価!P10="",0,運営権対価!P10)</f>
        <v>0</v>
      </c>
      <c r="Q76" s="43">
        <f>IF(運営権対価!Q10="",0,運営権対価!Q10)</f>
        <v>0</v>
      </c>
      <c r="R76" s="43">
        <f>IF(運営権対価!R10="",0,運営権対価!R10)</f>
        <v>0</v>
      </c>
      <c r="S76" s="43">
        <f>IF(運営権対価!S10="",0,運営権対価!S10)</f>
        <v>0</v>
      </c>
      <c r="T76" s="43">
        <f>IF(運営権対価!T10="",0,運営権対価!T10)</f>
        <v>0</v>
      </c>
      <c r="U76" s="43">
        <f>IF(運営権対価!U10="",0,運営権対価!U10)</f>
        <v>0</v>
      </c>
      <c r="V76" s="43">
        <f>IF(運営権対価!V10="",0,運営権対価!V10)</f>
        <v>0</v>
      </c>
      <c r="W76" s="43">
        <f>IF(運営権対価!W10="",0,運営権対価!W10)</f>
        <v>0</v>
      </c>
      <c r="X76" s="43">
        <f>IF(運営権対価!X10="",0,運営権対価!X10)</f>
        <v>0</v>
      </c>
    </row>
    <row r="77" spans="1:26" ht="14">
      <c r="B77" s="18" t="s">
        <v>22</v>
      </c>
      <c r="C77" s="21"/>
      <c r="D77" s="19"/>
      <c r="E77" s="42">
        <f t="shared" ref="E77:X77" si="31">SUM(E78:E80)</f>
        <v>0</v>
      </c>
      <c r="F77" s="42">
        <f t="shared" si="31"/>
        <v>0</v>
      </c>
      <c r="G77" s="42">
        <f t="shared" si="31"/>
        <v>0</v>
      </c>
      <c r="H77" s="42">
        <f t="shared" si="31"/>
        <v>0</v>
      </c>
      <c r="I77" s="42">
        <f t="shared" si="31"/>
        <v>0</v>
      </c>
      <c r="J77" s="42">
        <f t="shared" si="31"/>
        <v>0</v>
      </c>
      <c r="K77" s="42">
        <f t="shared" si="31"/>
        <v>0</v>
      </c>
      <c r="L77" s="42">
        <f t="shared" si="31"/>
        <v>0</v>
      </c>
      <c r="M77" s="42">
        <f t="shared" si="31"/>
        <v>0</v>
      </c>
      <c r="N77" s="42">
        <f t="shared" si="31"/>
        <v>0</v>
      </c>
      <c r="O77" s="42">
        <f t="shared" si="31"/>
        <v>0</v>
      </c>
      <c r="P77" s="42">
        <f t="shared" si="31"/>
        <v>0</v>
      </c>
      <c r="Q77" s="42">
        <f t="shared" si="31"/>
        <v>0</v>
      </c>
      <c r="R77" s="42">
        <f t="shared" si="31"/>
        <v>0</v>
      </c>
      <c r="S77" s="42">
        <f t="shared" si="31"/>
        <v>0</v>
      </c>
      <c r="T77" s="42">
        <f t="shared" si="31"/>
        <v>0</v>
      </c>
      <c r="U77" s="42">
        <f t="shared" si="31"/>
        <v>0</v>
      </c>
      <c r="V77" s="42">
        <f t="shared" si="31"/>
        <v>0</v>
      </c>
      <c r="W77" s="42">
        <f t="shared" si="31"/>
        <v>0</v>
      </c>
      <c r="X77" s="42">
        <f t="shared" si="31"/>
        <v>0</v>
      </c>
    </row>
    <row r="78" spans="1:26" ht="14">
      <c r="B78" s="22"/>
      <c r="C78" s="348" t="s">
        <v>26</v>
      </c>
      <c r="D78" s="347"/>
      <c r="E78" s="349">
        <f>SUM($E62:E63)</f>
        <v>0</v>
      </c>
      <c r="F78" s="349">
        <f>SUM($E62:F63)</f>
        <v>0</v>
      </c>
      <c r="G78" s="349">
        <f>SUM($E62:G63)</f>
        <v>0</v>
      </c>
      <c r="H78" s="349">
        <f>SUM($E62:H63)</f>
        <v>0</v>
      </c>
      <c r="I78" s="349">
        <f>SUM($E62:I63)</f>
        <v>0</v>
      </c>
      <c r="J78" s="349">
        <f>SUM($E62:J63)</f>
        <v>0</v>
      </c>
      <c r="K78" s="349">
        <f>SUM($E62:K63)</f>
        <v>0</v>
      </c>
      <c r="L78" s="349">
        <f>SUM($E62:L63)</f>
        <v>0</v>
      </c>
      <c r="M78" s="349">
        <f>SUM($E62:M63)</f>
        <v>0</v>
      </c>
      <c r="N78" s="349">
        <f>SUM($E62:N63)</f>
        <v>0</v>
      </c>
      <c r="O78" s="349">
        <f>SUM($E62:O63)</f>
        <v>0</v>
      </c>
      <c r="P78" s="349">
        <f>SUM($E62:P63)</f>
        <v>0</v>
      </c>
      <c r="Q78" s="349">
        <f>SUM($E62:Q63)</f>
        <v>0</v>
      </c>
      <c r="R78" s="349">
        <f>SUM($E62:R63)</f>
        <v>0</v>
      </c>
      <c r="S78" s="349">
        <f>SUM($E62:S63)</f>
        <v>0</v>
      </c>
      <c r="T78" s="349">
        <f>SUM($E62:T63)</f>
        <v>0</v>
      </c>
      <c r="U78" s="349">
        <f>SUM($E62:U63)</f>
        <v>0</v>
      </c>
      <c r="V78" s="349">
        <f>SUM($E62:V63)</f>
        <v>0</v>
      </c>
      <c r="W78" s="349">
        <f>SUM($E62:W63)</f>
        <v>0</v>
      </c>
      <c r="X78" s="349">
        <f>SUM($E62:X63)</f>
        <v>0</v>
      </c>
    </row>
    <row r="79" spans="1:26" ht="14">
      <c r="B79" s="22"/>
      <c r="C79" s="25" t="s">
        <v>32</v>
      </c>
      <c r="D79" s="20"/>
      <c r="E79" s="43">
        <f>IF(運営権対価!E16="",0,運営権対価!E16)</f>
        <v>0</v>
      </c>
      <c r="F79" s="43">
        <f>IF(運営権対価!F16="",0,運営権対価!F16)</f>
        <v>0</v>
      </c>
      <c r="G79" s="43">
        <f>IF(運営権対価!G16="",0,運営権対価!G16)</f>
        <v>0</v>
      </c>
      <c r="H79" s="43">
        <f>IF(運営権対価!H16="",0,運営権対価!H16)</f>
        <v>0</v>
      </c>
      <c r="I79" s="43">
        <f>IF(運営権対価!I16="",0,運営権対価!I16)</f>
        <v>0</v>
      </c>
      <c r="J79" s="43">
        <f>IF(運営権対価!J16="",0,運営権対価!J16)</f>
        <v>0</v>
      </c>
      <c r="K79" s="43">
        <f>IF(運営権対価!K16="",0,運営権対価!K16)</f>
        <v>0</v>
      </c>
      <c r="L79" s="43">
        <f>IF(運営権対価!L16="",0,運営権対価!L16)</f>
        <v>0</v>
      </c>
      <c r="M79" s="43">
        <f>IF(運営権対価!M16="",0,運営権対価!M16)</f>
        <v>0</v>
      </c>
      <c r="N79" s="43">
        <f>IF(運営権対価!N16="",0,運営権対価!N16)</f>
        <v>0</v>
      </c>
      <c r="O79" s="43">
        <f>IF(運営権対価!O16="",0,運営権対価!O16)</f>
        <v>0</v>
      </c>
      <c r="P79" s="43">
        <f>IF(運営権対価!P16="",0,運営権対価!P16)</f>
        <v>0</v>
      </c>
      <c r="Q79" s="43">
        <f>IF(運営権対価!Q16="",0,運営権対価!Q16)</f>
        <v>0</v>
      </c>
      <c r="R79" s="43">
        <f>IF(運営権対価!R16="",0,運営権対価!R16)</f>
        <v>0</v>
      </c>
      <c r="S79" s="43">
        <f>IF(運営権対価!S16="",0,運営権対価!S16)</f>
        <v>0</v>
      </c>
      <c r="T79" s="43">
        <f>IF(運営権対価!T16="",0,運営権対価!T16)</f>
        <v>0</v>
      </c>
      <c r="U79" s="43">
        <f>IF(運営権対価!U16="",0,運営権対価!U16)</f>
        <v>0</v>
      </c>
      <c r="V79" s="43">
        <f>IF(運営権対価!V16="",0,運営権対価!V16)</f>
        <v>0</v>
      </c>
      <c r="W79" s="43">
        <f>IF(運営権対価!W16="",0,運営権対価!W16)</f>
        <v>0</v>
      </c>
      <c r="X79" s="43">
        <f>IF(運営権対価!X16="",0,運営権対価!X16)</f>
        <v>0</v>
      </c>
    </row>
    <row r="80" spans="1:26" ht="14">
      <c r="B80" s="22"/>
      <c r="C80" s="25" t="s">
        <v>41</v>
      </c>
      <c r="D80" s="20"/>
      <c r="E80" s="38"/>
      <c r="F80" s="38"/>
      <c r="G80" s="38"/>
      <c r="H80" s="38"/>
      <c r="I80" s="38"/>
      <c r="J80" s="38"/>
      <c r="K80" s="38"/>
      <c r="L80" s="38"/>
      <c r="M80" s="38"/>
      <c r="N80" s="38"/>
      <c r="O80" s="38"/>
      <c r="P80" s="38"/>
      <c r="Q80" s="38"/>
      <c r="R80" s="38"/>
      <c r="S80" s="38"/>
      <c r="T80" s="38"/>
      <c r="U80" s="38"/>
      <c r="V80" s="38"/>
      <c r="W80" s="38"/>
      <c r="X80" s="38"/>
    </row>
    <row r="81" spans="2:25" s="49" customFormat="1" ht="14">
      <c r="B81" s="32" t="s">
        <v>23</v>
      </c>
      <c r="C81" s="21"/>
      <c r="D81" s="19"/>
      <c r="E81" s="42">
        <f t="shared" ref="E81:X81" si="32">SUM(E82:E84)</f>
        <v>0</v>
      </c>
      <c r="F81" s="42">
        <f t="shared" si="32"/>
        <v>0</v>
      </c>
      <c r="G81" s="42">
        <f t="shared" si="32"/>
        <v>0</v>
      </c>
      <c r="H81" s="42">
        <f t="shared" si="32"/>
        <v>0</v>
      </c>
      <c r="I81" s="42">
        <f t="shared" si="32"/>
        <v>0</v>
      </c>
      <c r="J81" s="42">
        <f t="shared" si="32"/>
        <v>0</v>
      </c>
      <c r="K81" s="42">
        <f t="shared" si="32"/>
        <v>0</v>
      </c>
      <c r="L81" s="42">
        <f t="shared" si="32"/>
        <v>0</v>
      </c>
      <c r="M81" s="42">
        <f t="shared" si="32"/>
        <v>0</v>
      </c>
      <c r="N81" s="42">
        <f t="shared" si="32"/>
        <v>0</v>
      </c>
      <c r="O81" s="42">
        <f t="shared" si="32"/>
        <v>0</v>
      </c>
      <c r="P81" s="42">
        <f t="shared" si="32"/>
        <v>0</v>
      </c>
      <c r="Q81" s="42">
        <f t="shared" si="32"/>
        <v>0</v>
      </c>
      <c r="R81" s="42">
        <f t="shared" si="32"/>
        <v>0</v>
      </c>
      <c r="S81" s="42">
        <f t="shared" si="32"/>
        <v>0</v>
      </c>
      <c r="T81" s="42">
        <f t="shared" si="32"/>
        <v>0</v>
      </c>
      <c r="U81" s="42">
        <f t="shared" si="32"/>
        <v>0</v>
      </c>
      <c r="V81" s="42">
        <f t="shared" si="32"/>
        <v>0</v>
      </c>
      <c r="W81" s="42">
        <f t="shared" si="32"/>
        <v>0</v>
      </c>
      <c r="X81" s="42">
        <f t="shared" si="32"/>
        <v>0</v>
      </c>
      <c r="Y81" s="1"/>
    </row>
    <row r="82" spans="2:25" s="49" customFormat="1" ht="14">
      <c r="B82" s="22"/>
      <c r="C82" s="348" t="s">
        <v>24</v>
      </c>
      <c r="D82" s="347"/>
      <c r="E82" s="346"/>
      <c r="F82" s="346"/>
      <c r="G82" s="346"/>
      <c r="H82" s="346"/>
      <c r="I82" s="346"/>
      <c r="J82" s="346"/>
      <c r="K82" s="346"/>
      <c r="L82" s="346"/>
      <c r="M82" s="346"/>
      <c r="N82" s="346"/>
      <c r="O82" s="346"/>
      <c r="P82" s="346"/>
      <c r="Q82" s="346"/>
      <c r="R82" s="346"/>
      <c r="S82" s="346"/>
      <c r="T82" s="346"/>
      <c r="U82" s="346"/>
      <c r="V82" s="346"/>
      <c r="W82" s="346"/>
      <c r="X82" s="346"/>
      <c r="Y82" s="1"/>
    </row>
    <row r="83" spans="2:25" s="49" customFormat="1" ht="14">
      <c r="B83" s="22"/>
      <c r="C83" s="25" t="s">
        <v>34</v>
      </c>
      <c r="D83" s="20"/>
      <c r="E83" s="43">
        <f>SUM($E39:E39)</f>
        <v>0</v>
      </c>
      <c r="F83" s="43">
        <f>SUM($E39:F39)</f>
        <v>0</v>
      </c>
      <c r="G83" s="43">
        <f>SUM($E39:G39)</f>
        <v>0</v>
      </c>
      <c r="H83" s="43">
        <f>SUM($E39:H39)</f>
        <v>0</v>
      </c>
      <c r="I83" s="43">
        <f>SUM($E39:I39)</f>
        <v>0</v>
      </c>
      <c r="J83" s="43">
        <f>SUM($E39:J39)</f>
        <v>0</v>
      </c>
      <c r="K83" s="43">
        <f>SUM($E39:K39)</f>
        <v>0</v>
      </c>
      <c r="L83" s="43">
        <f>SUM($E39:L39)</f>
        <v>0</v>
      </c>
      <c r="M83" s="43">
        <f>SUM($E39:M39)</f>
        <v>0</v>
      </c>
      <c r="N83" s="43">
        <f>SUM($E39:N39)</f>
        <v>0</v>
      </c>
      <c r="O83" s="43">
        <f>SUM($E39:O39)</f>
        <v>0</v>
      </c>
      <c r="P83" s="43">
        <f>SUM($E39:P39)</f>
        <v>0</v>
      </c>
      <c r="Q83" s="43">
        <f>SUM($E39:Q39)</f>
        <v>0</v>
      </c>
      <c r="R83" s="43">
        <f>SUM($E39:R39)</f>
        <v>0</v>
      </c>
      <c r="S83" s="43">
        <f>SUM($E39:S39)</f>
        <v>0</v>
      </c>
      <c r="T83" s="43">
        <f>SUM($E39:T39)</f>
        <v>0</v>
      </c>
      <c r="U83" s="43">
        <f>SUM($E39:U39)</f>
        <v>0</v>
      </c>
      <c r="V83" s="43">
        <f>SUM($E39:V39)</f>
        <v>0</v>
      </c>
      <c r="W83" s="43">
        <f>SUM($E39:W39)</f>
        <v>0</v>
      </c>
      <c r="X83" s="43">
        <f>SUM($E39:X39)</f>
        <v>0</v>
      </c>
      <c r="Y83" s="1"/>
    </row>
    <row r="84" spans="2:25" s="49" customFormat="1" ht="14">
      <c r="B84" s="22"/>
      <c r="C84" s="25"/>
      <c r="D84" s="20"/>
      <c r="E84" s="35"/>
      <c r="F84" s="35"/>
      <c r="G84" s="35"/>
      <c r="H84" s="35"/>
      <c r="I84" s="35"/>
      <c r="J84" s="35"/>
      <c r="K84" s="35"/>
      <c r="L84" s="35"/>
      <c r="M84" s="35"/>
      <c r="N84" s="35"/>
      <c r="O84" s="35"/>
      <c r="P84" s="35"/>
      <c r="Q84" s="35"/>
      <c r="R84" s="35"/>
      <c r="S84" s="35"/>
      <c r="T84" s="35"/>
      <c r="U84" s="35"/>
      <c r="V84" s="35"/>
      <c r="W84" s="35"/>
      <c r="X84" s="35"/>
      <c r="Y84" s="1"/>
    </row>
    <row r="85" spans="2:25" s="49" customFormat="1" ht="14">
      <c r="B85" s="8" t="s">
        <v>25</v>
      </c>
      <c r="C85" s="26"/>
      <c r="D85" s="17"/>
      <c r="E85" s="44">
        <f t="shared" ref="E85:X85" si="33">SUM(E77,E81)</f>
        <v>0</v>
      </c>
      <c r="F85" s="44">
        <f t="shared" si="33"/>
        <v>0</v>
      </c>
      <c r="G85" s="44">
        <f t="shared" si="33"/>
        <v>0</v>
      </c>
      <c r="H85" s="44">
        <f t="shared" si="33"/>
        <v>0</v>
      </c>
      <c r="I85" s="44">
        <f t="shared" si="33"/>
        <v>0</v>
      </c>
      <c r="J85" s="44">
        <f t="shared" si="33"/>
        <v>0</v>
      </c>
      <c r="K85" s="44">
        <f t="shared" si="33"/>
        <v>0</v>
      </c>
      <c r="L85" s="44">
        <f t="shared" si="33"/>
        <v>0</v>
      </c>
      <c r="M85" s="44">
        <f t="shared" si="33"/>
        <v>0</v>
      </c>
      <c r="N85" s="44">
        <f t="shared" si="33"/>
        <v>0</v>
      </c>
      <c r="O85" s="44">
        <f t="shared" si="33"/>
        <v>0</v>
      </c>
      <c r="P85" s="44">
        <f t="shared" si="33"/>
        <v>0</v>
      </c>
      <c r="Q85" s="44">
        <f t="shared" si="33"/>
        <v>0</v>
      </c>
      <c r="R85" s="44">
        <f t="shared" si="33"/>
        <v>0</v>
      </c>
      <c r="S85" s="44">
        <f t="shared" si="33"/>
        <v>0</v>
      </c>
      <c r="T85" s="44">
        <f t="shared" si="33"/>
        <v>0</v>
      </c>
      <c r="U85" s="44">
        <f t="shared" si="33"/>
        <v>0</v>
      </c>
      <c r="V85" s="44">
        <f t="shared" si="33"/>
        <v>0</v>
      </c>
      <c r="W85" s="44">
        <f t="shared" si="33"/>
        <v>0</v>
      </c>
      <c r="X85" s="44">
        <f t="shared" si="33"/>
        <v>0</v>
      </c>
      <c r="Y85" s="1"/>
    </row>
    <row r="86" spans="2:25" s="49" customFormat="1" ht="14">
      <c r="B86" s="40" t="s">
        <v>55</v>
      </c>
      <c r="C86" s="26"/>
      <c r="D86" s="17"/>
      <c r="E86" s="163" t="str">
        <f t="shared" ref="E86:X86" si="34">IF(ROUND(E74,3)-ROUND(E85,3)=0,"一致","不一致")</f>
        <v>一致</v>
      </c>
      <c r="F86" s="163" t="str">
        <f t="shared" si="34"/>
        <v>一致</v>
      </c>
      <c r="G86" s="163" t="str">
        <f t="shared" si="34"/>
        <v>一致</v>
      </c>
      <c r="H86" s="163" t="str">
        <f t="shared" si="34"/>
        <v>一致</v>
      </c>
      <c r="I86" s="163" t="str">
        <f t="shared" si="34"/>
        <v>一致</v>
      </c>
      <c r="J86" s="163" t="str">
        <f t="shared" si="34"/>
        <v>一致</v>
      </c>
      <c r="K86" s="163" t="str">
        <f t="shared" si="34"/>
        <v>一致</v>
      </c>
      <c r="L86" s="163" t="str">
        <f t="shared" si="34"/>
        <v>一致</v>
      </c>
      <c r="M86" s="163" t="str">
        <f t="shared" si="34"/>
        <v>一致</v>
      </c>
      <c r="N86" s="163" t="str">
        <f t="shared" si="34"/>
        <v>一致</v>
      </c>
      <c r="O86" s="163" t="str">
        <f t="shared" si="34"/>
        <v>一致</v>
      </c>
      <c r="P86" s="163" t="str">
        <f t="shared" si="34"/>
        <v>一致</v>
      </c>
      <c r="Q86" s="163" t="str">
        <f t="shared" si="34"/>
        <v>一致</v>
      </c>
      <c r="R86" s="163" t="str">
        <f t="shared" si="34"/>
        <v>一致</v>
      </c>
      <c r="S86" s="163" t="str">
        <f t="shared" si="34"/>
        <v>一致</v>
      </c>
      <c r="T86" s="163" t="str">
        <f t="shared" si="34"/>
        <v>一致</v>
      </c>
      <c r="U86" s="163" t="str">
        <f t="shared" si="34"/>
        <v>一致</v>
      </c>
      <c r="V86" s="163" t="str">
        <f t="shared" si="34"/>
        <v>一致</v>
      </c>
      <c r="W86" s="163" t="str">
        <f t="shared" si="34"/>
        <v>一致</v>
      </c>
      <c r="X86" s="163" t="str">
        <f t="shared" si="34"/>
        <v>一致</v>
      </c>
      <c r="Y86" s="1"/>
    </row>
  </sheetData>
  <phoneticPr fontId="3"/>
  <conditionalFormatting sqref="E86:X86">
    <cfRule type="cellIs" dxfId="9" priority="1" operator="equal">
      <formula>"不一致"</formula>
    </cfRule>
  </conditionalFormatting>
  <printOptions horizontalCentered="1"/>
  <pageMargins left="0.98425196850393704" right="0.98425196850393704" top="0.98425196850393704" bottom="0.98425196850393704" header="0.51181102362204722" footer="0.51181102362204722"/>
  <pageSetup paperSize="8" scale="58"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83C427-0EF6-494F-A240-0CF14CCA1B70}">
  <sheetPr>
    <pageSetUpPr fitToPage="1"/>
  </sheetPr>
  <dimension ref="A1:Z30"/>
  <sheetViews>
    <sheetView showGridLines="0" view="pageBreakPreview" zoomScaleNormal="85" zoomScaleSheetLayoutView="100" workbookViewId="0"/>
  </sheetViews>
  <sheetFormatPr defaultColWidth="0" defaultRowHeight="14"/>
  <cols>
    <col min="1" max="2" width="4.08984375" style="1" customWidth="1"/>
    <col min="3" max="3" width="37.90625" style="1" customWidth="1"/>
    <col min="4" max="4" width="10.453125" style="1" customWidth="1"/>
    <col min="5" max="5" width="13.36328125" style="1" customWidth="1"/>
    <col min="6" max="25" width="12.6328125" style="1" customWidth="1"/>
    <col min="26" max="26" width="9" style="1" customWidth="1"/>
    <col min="27" max="16384" width="9" style="1" hidden="1"/>
  </cols>
  <sheetData>
    <row r="1" spans="1:26">
      <c r="A1" s="49"/>
      <c r="B1" s="49"/>
      <c r="C1" s="49"/>
      <c r="D1" s="49"/>
      <c r="E1" s="49"/>
      <c r="F1" s="49"/>
      <c r="G1" s="49"/>
      <c r="H1" s="49"/>
      <c r="I1" s="49"/>
      <c r="J1" s="49"/>
      <c r="K1" s="49"/>
      <c r="L1" s="49"/>
      <c r="M1" s="49"/>
      <c r="N1" s="49"/>
      <c r="O1" s="49"/>
      <c r="P1" s="49"/>
      <c r="Q1" s="49"/>
      <c r="R1" s="49"/>
      <c r="S1" s="49"/>
      <c r="T1" s="49"/>
      <c r="U1" s="49"/>
      <c r="V1" s="49"/>
      <c r="W1" s="49"/>
      <c r="X1" s="49"/>
      <c r="Y1" s="49"/>
      <c r="Z1" s="49"/>
    </row>
    <row r="2" spans="1:26" ht="15.5">
      <c r="A2" s="51" t="s">
        <v>257</v>
      </c>
      <c r="B2" s="49"/>
      <c r="C2" s="49"/>
      <c r="D2" s="49"/>
      <c r="E2" s="49"/>
      <c r="F2" s="49"/>
      <c r="G2" s="49"/>
      <c r="H2" s="49"/>
      <c r="I2" s="49"/>
      <c r="J2" s="49"/>
      <c r="K2" s="49"/>
      <c r="L2" s="49"/>
      <c r="M2" s="49"/>
      <c r="N2" s="49"/>
      <c r="O2" s="49"/>
      <c r="P2" s="49"/>
      <c r="Q2" s="49"/>
      <c r="R2" s="49"/>
      <c r="S2" s="49"/>
      <c r="T2" s="49"/>
      <c r="U2" s="49"/>
      <c r="V2" s="49"/>
      <c r="W2" s="49"/>
      <c r="X2" s="49"/>
      <c r="Y2" s="49"/>
      <c r="Z2" s="49"/>
    </row>
    <row r="3" spans="1:26" ht="15.5">
      <c r="A3" s="51"/>
      <c r="B3" s="56"/>
      <c r="C3" s="57" t="s">
        <v>35</v>
      </c>
      <c r="D3" s="61">
        <v>20</v>
      </c>
      <c r="E3" s="49"/>
      <c r="F3" s="49"/>
      <c r="G3" s="49"/>
      <c r="H3" s="49"/>
      <c r="I3" s="49"/>
      <c r="J3" s="49"/>
      <c r="K3" s="49"/>
      <c r="L3" s="49"/>
      <c r="M3" s="49"/>
      <c r="N3" s="49"/>
      <c r="O3" s="49"/>
      <c r="P3" s="49"/>
      <c r="Q3" s="49"/>
      <c r="R3" s="49"/>
      <c r="S3" s="49"/>
      <c r="T3" s="49"/>
      <c r="U3" s="49"/>
      <c r="V3" s="49"/>
      <c r="W3" s="49"/>
      <c r="X3" s="49"/>
      <c r="Y3" s="49"/>
      <c r="Z3" s="49"/>
    </row>
    <row r="4" spans="1:26" ht="15.5">
      <c r="A4" s="51"/>
      <c r="B4" s="58"/>
      <c r="C4" s="58"/>
      <c r="D4" s="59"/>
      <c r="E4" s="49"/>
      <c r="F4" s="49"/>
      <c r="G4" s="49"/>
      <c r="H4" s="49"/>
      <c r="I4" s="49"/>
      <c r="J4" s="49"/>
      <c r="K4" s="49"/>
      <c r="L4" s="49"/>
      <c r="M4" s="49"/>
      <c r="N4" s="49"/>
      <c r="O4" s="49"/>
      <c r="P4" s="49"/>
      <c r="Q4" s="49"/>
      <c r="R4" s="49"/>
      <c r="S4" s="49"/>
      <c r="T4" s="49"/>
      <c r="U4" s="49"/>
      <c r="V4" s="49"/>
      <c r="W4" s="49"/>
      <c r="X4" s="49"/>
      <c r="Y4" s="52" t="s">
        <v>28</v>
      </c>
      <c r="Z4" s="49"/>
    </row>
    <row r="5" spans="1:26">
      <c r="A5" s="60" t="s">
        <v>36</v>
      </c>
      <c r="B5" s="49"/>
      <c r="C5" s="49"/>
      <c r="D5" s="49"/>
      <c r="E5" s="41">
        <v>5</v>
      </c>
      <c r="F5" s="41">
        <v>6</v>
      </c>
      <c r="G5" s="41">
        <v>7</v>
      </c>
      <c r="H5" s="41">
        <v>8</v>
      </c>
      <c r="I5" s="41">
        <v>9</v>
      </c>
      <c r="J5" s="41">
        <v>10</v>
      </c>
      <c r="K5" s="41">
        <v>11</v>
      </c>
      <c r="L5" s="41">
        <v>12</v>
      </c>
      <c r="M5" s="41">
        <v>13</v>
      </c>
      <c r="N5" s="41">
        <v>14</v>
      </c>
      <c r="O5" s="41">
        <v>15</v>
      </c>
      <c r="P5" s="41">
        <v>16</v>
      </c>
      <c r="Q5" s="41">
        <v>17</v>
      </c>
      <c r="R5" s="41">
        <v>18</v>
      </c>
      <c r="S5" s="41">
        <v>19</v>
      </c>
      <c r="T5" s="41">
        <v>20</v>
      </c>
      <c r="U5" s="41">
        <v>21</v>
      </c>
      <c r="V5" s="41">
        <v>22</v>
      </c>
      <c r="W5" s="41">
        <v>23</v>
      </c>
      <c r="X5" s="41">
        <v>24</v>
      </c>
      <c r="Y5" s="155"/>
      <c r="Z5" s="49"/>
    </row>
    <row r="6" spans="1:26">
      <c r="A6" s="49"/>
      <c r="B6" s="49"/>
      <c r="C6" s="49"/>
      <c r="D6" s="49"/>
      <c r="E6" s="2">
        <v>1</v>
      </c>
      <c r="F6" s="2">
        <f t="shared" ref="F6:X6" si="0">E6+1</f>
        <v>2</v>
      </c>
      <c r="G6" s="2">
        <f t="shared" si="0"/>
        <v>3</v>
      </c>
      <c r="H6" s="2">
        <f t="shared" si="0"/>
        <v>4</v>
      </c>
      <c r="I6" s="2">
        <f t="shared" si="0"/>
        <v>5</v>
      </c>
      <c r="J6" s="2">
        <f t="shared" si="0"/>
        <v>6</v>
      </c>
      <c r="K6" s="2">
        <f t="shared" si="0"/>
        <v>7</v>
      </c>
      <c r="L6" s="2">
        <f t="shared" si="0"/>
        <v>8</v>
      </c>
      <c r="M6" s="2">
        <f t="shared" si="0"/>
        <v>9</v>
      </c>
      <c r="N6" s="2">
        <f t="shared" si="0"/>
        <v>10</v>
      </c>
      <c r="O6" s="2">
        <f t="shared" si="0"/>
        <v>11</v>
      </c>
      <c r="P6" s="2">
        <f t="shared" si="0"/>
        <v>12</v>
      </c>
      <c r="Q6" s="2">
        <f t="shared" si="0"/>
        <v>13</v>
      </c>
      <c r="R6" s="2">
        <f t="shared" si="0"/>
        <v>14</v>
      </c>
      <c r="S6" s="2">
        <f t="shared" si="0"/>
        <v>15</v>
      </c>
      <c r="T6" s="2">
        <f t="shared" si="0"/>
        <v>16</v>
      </c>
      <c r="U6" s="2">
        <f t="shared" si="0"/>
        <v>17</v>
      </c>
      <c r="V6" s="2">
        <f t="shared" si="0"/>
        <v>18</v>
      </c>
      <c r="W6" s="2">
        <f t="shared" si="0"/>
        <v>19</v>
      </c>
      <c r="X6" s="2">
        <f t="shared" si="0"/>
        <v>20</v>
      </c>
      <c r="Y6" s="156" t="s">
        <v>267</v>
      </c>
      <c r="Z6" s="49"/>
    </row>
    <row r="7" spans="1:26">
      <c r="A7" s="49"/>
      <c r="B7" s="62"/>
      <c r="C7" s="49"/>
      <c r="D7" s="49"/>
      <c r="E7" s="3">
        <v>45382</v>
      </c>
      <c r="F7" s="3">
        <f t="shared" ref="F7:X7" si="1">DATE(YEAR(E7)+1,MONTH(E7),DAY(E7))</f>
        <v>45747</v>
      </c>
      <c r="G7" s="3">
        <f t="shared" si="1"/>
        <v>46112</v>
      </c>
      <c r="H7" s="3">
        <f t="shared" si="1"/>
        <v>46477</v>
      </c>
      <c r="I7" s="3">
        <f t="shared" si="1"/>
        <v>46843</v>
      </c>
      <c r="J7" s="3">
        <f t="shared" si="1"/>
        <v>47208</v>
      </c>
      <c r="K7" s="3">
        <f t="shared" si="1"/>
        <v>47573</v>
      </c>
      <c r="L7" s="3">
        <f t="shared" si="1"/>
        <v>47938</v>
      </c>
      <c r="M7" s="3">
        <f t="shared" si="1"/>
        <v>48304</v>
      </c>
      <c r="N7" s="3">
        <f t="shared" si="1"/>
        <v>48669</v>
      </c>
      <c r="O7" s="3">
        <f t="shared" si="1"/>
        <v>49034</v>
      </c>
      <c r="P7" s="3">
        <f t="shared" si="1"/>
        <v>49399</v>
      </c>
      <c r="Q7" s="3">
        <f t="shared" si="1"/>
        <v>49765</v>
      </c>
      <c r="R7" s="3">
        <f t="shared" si="1"/>
        <v>50130</v>
      </c>
      <c r="S7" s="3">
        <f t="shared" si="1"/>
        <v>50495</v>
      </c>
      <c r="T7" s="3">
        <f t="shared" si="1"/>
        <v>50860</v>
      </c>
      <c r="U7" s="3">
        <f t="shared" si="1"/>
        <v>51226</v>
      </c>
      <c r="V7" s="3">
        <f t="shared" si="1"/>
        <v>51591</v>
      </c>
      <c r="W7" s="3">
        <f t="shared" si="1"/>
        <v>51956</v>
      </c>
      <c r="X7" s="3">
        <f t="shared" si="1"/>
        <v>52321</v>
      </c>
      <c r="Y7" s="5"/>
      <c r="Z7" s="49"/>
    </row>
    <row r="8" spans="1:26">
      <c r="A8" s="49"/>
      <c r="B8" s="56" t="s">
        <v>37</v>
      </c>
      <c r="C8" s="57"/>
      <c r="D8" s="63"/>
      <c r="E8" s="64" t="str">
        <f>IF(E20="","",E20)</f>
        <v/>
      </c>
      <c r="F8" s="64" t="str">
        <f t="shared" ref="F8:V8" si="2">E10</f>
        <v/>
      </c>
      <c r="G8" s="64" t="str">
        <f t="shared" si="2"/>
        <v/>
      </c>
      <c r="H8" s="64" t="str">
        <f t="shared" si="2"/>
        <v/>
      </c>
      <c r="I8" s="64" t="str">
        <f t="shared" si="2"/>
        <v/>
      </c>
      <c r="J8" s="64" t="str">
        <f t="shared" si="2"/>
        <v/>
      </c>
      <c r="K8" s="64" t="str">
        <f t="shared" si="2"/>
        <v/>
      </c>
      <c r="L8" s="64" t="str">
        <f t="shared" si="2"/>
        <v/>
      </c>
      <c r="M8" s="64" t="str">
        <f t="shared" si="2"/>
        <v/>
      </c>
      <c r="N8" s="64" t="str">
        <f t="shared" si="2"/>
        <v/>
      </c>
      <c r="O8" s="64" t="str">
        <f t="shared" si="2"/>
        <v/>
      </c>
      <c r="P8" s="64" t="str">
        <f t="shared" si="2"/>
        <v/>
      </c>
      <c r="Q8" s="64" t="str">
        <f t="shared" si="2"/>
        <v/>
      </c>
      <c r="R8" s="64" t="str">
        <f t="shared" si="2"/>
        <v/>
      </c>
      <c r="S8" s="64" t="str">
        <f t="shared" si="2"/>
        <v/>
      </c>
      <c r="T8" s="64" t="str">
        <f t="shared" si="2"/>
        <v/>
      </c>
      <c r="U8" s="64" t="str">
        <f t="shared" si="2"/>
        <v/>
      </c>
      <c r="V8" s="64" t="str">
        <f t="shared" si="2"/>
        <v/>
      </c>
      <c r="W8" s="64" t="str">
        <f>V10</f>
        <v/>
      </c>
      <c r="X8" s="64" t="str">
        <f>W10</f>
        <v/>
      </c>
      <c r="Y8" s="64"/>
      <c r="Z8" s="49"/>
    </row>
    <row r="9" spans="1:26">
      <c r="A9" s="49"/>
      <c r="B9" s="56" t="s">
        <v>38</v>
      </c>
      <c r="C9" s="57"/>
      <c r="D9" s="63"/>
      <c r="E9" s="341">
        <f>IF($E$20="",0,($E$20)/$D$3)</f>
        <v>0</v>
      </c>
      <c r="F9" s="341">
        <f>IF($E$20="",0,($E$20)/$D$3)</f>
        <v>0</v>
      </c>
      <c r="G9" s="341">
        <f t="shared" ref="G9:X9" si="3">IF($E$20="",0,($E$20)/$D$3)</f>
        <v>0</v>
      </c>
      <c r="H9" s="341">
        <f t="shared" si="3"/>
        <v>0</v>
      </c>
      <c r="I9" s="341">
        <f t="shared" si="3"/>
        <v>0</v>
      </c>
      <c r="J9" s="341">
        <f t="shared" si="3"/>
        <v>0</v>
      </c>
      <c r="K9" s="341">
        <f t="shared" si="3"/>
        <v>0</v>
      </c>
      <c r="L9" s="341">
        <f t="shared" si="3"/>
        <v>0</v>
      </c>
      <c r="M9" s="341">
        <f t="shared" si="3"/>
        <v>0</v>
      </c>
      <c r="N9" s="341">
        <f t="shared" si="3"/>
        <v>0</v>
      </c>
      <c r="O9" s="341">
        <f t="shared" si="3"/>
        <v>0</v>
      </c>
      <c r="P9" s="341">
        <f t="shared" si="3"/>
        <v>0</v>
      </c>
      <c r="Q9" s="341">
        <f t="shared" si="3"/>
        <v>0</v>
      </c>
      <c r="R9" s="341">
        <f t="shared" si="3"/>
        <v>0</v>
      </c>
      <c r="S9" s="341">
        <f t="shared" si="3"/>
        <v>0</v>
      </c>
      <c r="T9" s="341">
        <f t="shared" si="3"/>
        <v>0</v>
      </c>
      <c r="U9" s="341">
        <f t="shared" si="3"/>
        <v>0</v>
      </c>
      <c r="V9" s="341">
        <f t="shared" si="3"/>
        <v>0</v>
      </c>
      <c r="W9" s="341">
        <f t="shared" si="3"/>
        <v>0</v>
      </c>
      <c r="X9" s="341">
        <f t="shared" si="3"/>
        <v>0</v>
      </c>
      <c r="Y9" s="342" t="str">
        <f>IF(SUM(E9:X9)=0,"",SUM(E9:X9))</f>
        <v/>
      </c>
      <c r="Z9" s="49"/>
    </row>
    <row r="10" spans="1:26">
      <c r="A10" s="49"/>
      <c r="B10" s="56" t="s">
        <v>39</v>
      </c>
      <c r="C10" s="57"/>
      <c r="D10" s="63"/>
      <c r="E10" s="16" t="str">
        <f t="shared" ref="E10:V10" si="4">IF(OR(E8="",E9=""),"",E8-E9)</f>
        <v/>
      </c>
      <c r="F10" s="16" t="str">
        <f t="shared" si="4"/>
        <v/>
      </c>
      <c r="G10" s="16" t="str">
        <f t="shared" si="4"/>
        <v/>
      </c>
      <c r="H10" s="16" t="str">
        <f t="shared" si="4"/>
        <v/>
      </c>
      <c r="I10" s="16" t="str">
        <f t="shared" si="4"/>
        <v/>
      </c>
      <c r="J10" s="16" t="str">
        <f t="shared" si="4"/>
        <v/>
      </c>
      <c r="K10" s="16" t="str">
        <f t="shared" si="4"/>
        <v/>
      </c>
      <c r="L10" s="16" t="str">
        <f t="shared" si="4"/>
        <v/>
      </c>
      <c r="M10" s="16" t="str">
        <f t="shared" si="4"/>
        <v/>
      </c>
      <c r="N10" s="16" t="str">
        <f t="shared" si="4"/>
        <v/>
      </c>
      <c r="O10" s="16" t="str">
        <f t="shared" si="4"/>
        <v/>
      </c>
      <c r="P10" s="16" t="str">
        <f t="shared" si="4"/>
        <v/>
      </c>
      <c r="Q10" s="16" t="str">
        <f t="shared" si="4"/>
        <v/>
      </c>
      <c r="R10" s="16" t="str">
        <f t="shared" si="4"/>
        <v/>
      </c>
      <c r="S10" s="16" t="str">
        <f t="shared" si="4"/>
        <v/>
      </c>
      <c r="T10" s="16" t="str">
        <f t="shared" si="4"/>
        <v/>
      </c>
      <c r="U10" s="16" t="str">
        <f t="shared" si="4"/>
        <v/>
      </c>
      <c r="V10" s="16" t="str">
        <f t="shared" si="4"/>
        <v/>
      </c>
      <c r="W10" s="16" t="str">
        <f>IF(OR(W8="",W9=""),"",W8-W9)</f>
        <v/>
      </c>
      <c r="X10" s="16" t="str">
        <f>IF(OR(X8="",X9=""),"",X8-X9)</f>
        <v/>
      </c>
      <c r="Y10" s="64"/>
      <c r="Z10" s="49"/>
    </row>
    <row r="11" spans="1:26">
      <c r="A11" s="49"/>
      <c r="B11" s="53"/>
      <c r="C11" s="53"/>
      <c r="D11" s="65"/>
      <c r="E11" s="68"/>
      <c r="F11" s="67"/>
      <c r="G11" s="67"/>
      <c r="H11" s="67"/>
      <c r="I11" s="67"/>
      <c r="J11" s="67"/>
      <c r="K11" s="67"/>
      <c r="L11" s="67"/>
      <c r="M11" s="67"/>
      <c r="N11" s="67"/>
      <c r="O11" s="67"/>
      <c r="P11" s="67"/>
      <c r="Q11" s="67"/>
      <c r="R11" s="67"/>
      <c r="S11" s="67"/>
      <c r="T11" s="67"/>
      <c r="U11" s="67"/>
      <c r="V11" s="67"/>
      <c r="W11" s="67"/>
      <c r="X11" s="67"/>
      <c r="Y11" s="67"/>
      <c r="Z11" s="49"/>
    </row>
    <row r="12" spans="1:26">
      <c r="A12" s="60" t="s">
        <v>40</v>
      </c>
      <c r="B12" s="58"/>
      <c r="C12" s="58"/>
      <c r="D12" s="69"/>
      <c r="E12" s="67"/>
      <c r="F12" s="67"/>
      <c r="G12" s="67"/>
      <c r="H12" s="67"/>
      <c r="I12" s="67"/>
      <c r="J12" s="67"/>
      <c r="K12" s="67"/>
      <c r="L12" s="67"/>
      <c r="M12" s="67"/>
      <c r="N12" s="67"/>
      <c r="O12" s="67"/>
      <c r="P12" s="67"/>
      <c r="Q12" s="67"/>
      <c r="R12" s="67"/>
      <c r="S12" s="67"/>
      <c r="T12" s="67"/>
      <c r="U12" s="67"/>
      <c r="V12" s="67"/>
      <c r="W12" s="67"/>
      <c r="X12" s="67"/>
      <c r="Y12" s="67"/>
      <c r="Z12" s="49"/>
    </row>
    <row r="13" spans="1:26">
      <c r="A13" s="49"/>
      <c r="B13" s="58"/>
      <c r="C13" s="58"/>
      <c r="D13" s="69"/>
      <c r="E13" s="67"/>
      <c r="F13" s="67"/>
      <c r="G13" s="67"/>
      <c r="H13" s="67"/>
      <c r="I13" s="67"/>
      <c r="J13" s="67"/>
      <c r="K13" s="67"/>
      <c r="L13" s="67"/>
      <c r="M13" s="67"/>
      <c r="N13" s="67"/>
      <c r="O13" s="67"/>
      <c r="P13" s="67"/>
      <c r="Q13" s="67"/>
      <c r="R13" s="67"/>
      <c r="S13" s="67"/>
      <c r="T13" s="67"/>
      <c r="U13" s="67"/>
      <c r="V13" s="67"/>
      <c r="W13" s="67"/>
      <c r="X13" s="67"/>
      <c r="Y13" s="52" t="s">
        <v>28</v>
      </c>
      <c r="Z13" s="49"/>
    </row>
    <row r="14" spans="1:26">
      <c r="A14" s="49"/>
      <c r="B14" s="56" t="s">
        <v>37</v>
      </c>
      <c r="C14" s="57"/>
      <c r="D14" s="63"/>
      <c r="E14" s="64" t="str">
        <f>E8</f>
        <v/>
      </c>
      <c r="F14" s="64" t="str">
        <f t="shared" ref="F14:X14" si="5">E16</f>
        <v/>
      </c>
      <c r="G14" s="64" t="str">
        <f t="shared" si="5"/>
        <v/>
      </c>
      <c r="H14" s="64" t="str">
        <f t="shared" si="5"/>
        <v/>
      </c>
      <c r="I14" s="64" t="str">
        <f t="shared" si="5"/>
        <v/>
      </c>
      <c r="J14" s="64" t="str">
        <f t="shared" si="5"/>
        <v/>
      </c>
      <c r="K14" s="64" t="str">
        <f t="shared" si="5"/>
        <v/>
      </c>
      <c r="L14" s="64" t="str">
        <f t="shared" si="5"/>
        <v/>
      </c>
      <c r="M14" s="64" t="str">
        <f t="shared" si="5"/>
        <v/>
      </c>
      <c r="N14" s="64" t="str">
        <f t="shared" si="5"/>
        <v/>
      </c>
      <c r="O14" s="64" t="str">
        <f t="shared" si="5"/>
        <v/>
      </c>
      <c r="P14" s="64" t="str">
        <f t="shared" si="5"/>
        <v/>
      </c>
      <c r="Q14" s="64" t="str">
        <f t="shared" si="5"/>
        <v/>
      </c>
      <c r="R14" s="64" t="str">
        <f t="shared" si="5"/>
        <v/>
      </c>
      <c r="S14" s="64" t="str">
        <f t="shared" si="5"/>
        <v/>
      </c>
      <c r="T14" s="64" t="str">
        <f t="shared" si="5"/>
        <v/>
      </c>
      <c r="U14" s="64" t="str">
        <f t="shared" si="5"/>
        <v/>
      </c>
      <c r="V14" s="64" t="str">
        <f t="shared" si="5"/>
        <v/>
      </c>
      <c r="W14" s="64" t="str">
        <f t="shared" si="5"/>
        <v/>
      </c>
      <c r="X14" s="64" t="str">
        <f t="shared" si="5"/>
        <v/>
      </c>
      <c r="Y14" s="64"/>
      <c r="Z14" s="49"/>
    </row>
    <row r="15" spans="1:26">
      <c r="A15" s="49"/>
      <c r="B15" s="56" t="s">
        <v>58</v>
      </c>
      <c r="C15" s="57"/>
      <c r="D15" s="63"/>
      <c r="E15" s="87"/>
      <c r="F15" s="87"/>
      <c r="G15" s="87"/>
      <c r="H15" s="87"/>
      <c r="I15" s="87"/>
      <c r="J15" s="87"/>
      <c r="K15" s="87"/>
      <c r="L15" s="87"/>
      <c r="M15" s="87"/>
      <c r="N15" s="87"/>
      <c r="O15" s="87"/>
      <c r="P15" s="87"/>
      <c r="Q15" s="87"/>
      <c r="R15" s="87"/>
      <c r="S15" s="87"/>
      <c r="T15" s="87"/>
      <c r="U15" s="87"/>
      <c r="V15" s="87"/>
      <c r="W15" s="87"/>
      <c r="X15" s="87"/>
      <c r="Y15" s="64" t="str">
        <f>IF(SUM(E15:X15)=0,"",SUM(E15:X15))</f>
        <v/>
      </c>
      <c r="Z15" s="49"/>
    </row>
    <row r="16" spans="1:26">
      <c r="A16" s="49"/>
      <c r="B16" s="56" t="s">
        <v>39</v>
      </c>
      <c r="C16" s="57"/>
      <c r="D16" s="63"/>
      <c r="E16" s="16" t="str">
        <f t="shared" ref="E16:X16" si="6">IF(OR(E14="",E15=""),"",E14-E15)</f>
        <v/>
      </c>
      <c r="F16" s="16" t="str">
        <f t="shared" si="6"/>
        <v/>
      </c>
      <c r="G16" s="16" t="str">
        <f t="shared" si="6"/>
        <v/>
      </c>
      <c r="H16" s="16" t="str">
        <f t="shared" si="6"/>
        <v/>
      </c>
      <c r="I16" s="16" t="str">
        <f t="shared" si="6"/>
        <v/>
      </c>
      <c r="J16" s="16" t="str">
        <f t="shared" si="6"/>
        <v/>
      </c>
      <c r="K16" s="16" t="str">
        <f t="shared" si="6"/>
        <v/>
      </c>
      <c r="L16" s="16" t="str">
        <f t="shared" si="6"/>
        <v/>
      </c>
      <c r="M16" s="16" t="str">
        <f t="shared" si="6"/>
        <v/>
      </c>
      <c r="N16" s="16" t="str">
        <f t="shared" si="6"/>
        <v/>
      </c>
      <c r="O16" s="16" t="str">
        <f t="shared" si="6"/>
        <v/>
      </c>
      <c r="P16" s="16" t="str">
        <f t="shared" si="6"/>
        <v/>
      </c>
      <c r="Q16" s="16" t="str">
        <f t="shared" si="6"/>
        <v/>
      </c>
      <c r="R16" s="16" t="str">
        <f t="shared" si="6"/>
        <v/>
      </c>
      <c r="S16" s="16" t="str">
        <f t="shared" si="6"/>
        <v/>
      </c>
      <c r="T16" s="16" t="str">
        <f t="shared" si="6"/>
        <v/>
      </c>
      <c r="U16" s="16" t="str">
        <f t="shared" si="6"/>
        <v/>
      </c>
      <c r="V16" s="16" t="str">
        <f t="shared" si="6"/>
        <v/>
      </c>
      <c r="W16" s="16" t="str">
        <f t="shared" si="6"/>
        <v/>
      </c>
      <c r="X16" s="16" t="str">
        <f t="shared" si="6"/>
        <v/>
      </c>
      <c r="Y16" s="16"/>
      <c r="Z16" s="49"/>
    </row>
    <row r="17" spans="1:26">
      <c r="A17" s="49"/>
      <c r="B17" s="49"/>
      <c r="C17" s="49"/>
      <c r="D17" s="49"/>
      <c r="E17" s="6"/>
      <c r="F17" s="6"/>
      <c r="G17" s="6"/>
      <c r="H17" s="6"/>
      <c r="I17" s="6"/>
      <c r="J17" s="6"/>
      <c r="K17" s="6"/>
      <c r="L17" s="6"/>
      <c r="M17" s="6"/>
      <c r="N17" s="6"/>
      <c r="O17" s="6"/>
      <c r="P17" s="6"/>
      <c r="Q17" s="6"/>
      <c r="R17" s="6"/>
      <c r="S17" s="6"/>
      <c r="T17" s="6"/>
      <c r="U17" s="6"/>
      <c r="V17" s="6"/>
      <c r="W17" s="6"/>
      <c r="X17" s="6"/>
      <c r="Y17" s="6"/>
      <c r="Z17" s="49"/>
    </row>
    <row r="18" spans="1:26">
      <c r="A18" s="60" t="s">
        <v>59</v>
      </c>
      <c r="B18" s="49"/>
      <c r="C18" s="49"/>
      <c r="D18" s="49"/>
      <c r="E18" s="6"/>
      <c r="F18" s="6"/>
      <c r="G18" s="6"/>
      <c r="H18" s="6"/>
      <c r="I18" s="6"/>
      <c r="J18" s="6"/>
      <c r="K18" s="6"/>
      <c r="L18" s="6"/>
      <c r="M18" s="6"/>
      <c r="N18" s="6"/>
      <c r="O18" s="6"/>
      <c r="P18" s="6"/>
      <c r="Q18" s="6"/>
      <c r="R18" s="6"/>
      <c r="S18" s="6"/>
      <c r="T18" s="6"/>
      <c r="U18" s="6"/>
      <c r="V18" s="6"/>
      <c r="W18" s="6"/>
      <c r="X18" s="6"/>
      <c r="Y18" s="6"/>
      <c r="Z18" s="49"/>
    </row>
    <row r="19" spans="1:26">
      <c r="A19" s="49"/>
      <c r="B19" s="49"/>
      <c r="C19" s="49"/>
      <c r="D19" s="49"/>
      <c r="E19" s="52" t="s">
        <v>28</v>
      </c>
      <c r="F19" s="6"/>
      <c r="G19" s="6"/>
      <c r="H19" s="6"/>
      <c r="I19" s="6"/>
      <c r="J19" s="6"/>
      <c r="K19" s="6"/>
      <c r="L19" s="6"/>
      <c r="M19" s="6"/>
      <c r="N19" s="6"/>
      <c r="O19" s="6"/>
      <c r="P19" s="6"/>
      <c r="Q19" s="6"/>
      <c r="R19" s="6"/>
      <c r="S19" s="6"/>
      <c r="T19" s="6"/>
      <c r="U19" s="6"/>
      <c r="V19" s="6"/>
      <c r="W19" s="6"/>
      <c r="X19" s="6"/>
      <c r="Y19" s="6"/>
      <c r="Z19" s="49"/>
    </row>
    <row r="20" spans="1:26">
      <c r="A20" s="49"/>
      <c r="B20" s="49"/>
      <c r="C20" s="72" t="s">
        <v>69</v>
      </c>
      <c r="D20" s="54"/>
      <c r="E20" s="86" t="str">
        <f>IF(Y15=0,"",Y15)</f>
        <v/>
      </c>
      <c r="F20" s="6"/>
      <c r="G20" s="6"/>
      <c r="H20" s="6"/>
      <c r="I20" s="6"/>
      <c r="J20" s="6"/>
      <c r="K20" s="6"/>
      <c r="L20" s="6"/>
      <c r="M20" s="6"/>
      <c r="N20" s="6"/>
      <c r="O20" s="6"/>
      <c r="P20" s="6"/>
      <c r="Q20" s="6"/>
      <c r="R20" s="6"/>
      <c r="S20" s="6"/>
      <c r="T20" s="6"/>
      <c r="U20" s="6"/>
      <c r="V20" s="6"/>
      <c r="W20" s="6"/>
      <c r="X20" s="6"/>
      <c r="Y20" s="6"/>
      <c r="Z20" s="49"/>
    </row>
    <row r="21" spans="1:26">
      <c r="A21" s="49"/>
      <c r="B21" s="49"/>
      <c r="C21" s="72" t="s">
        <v>85</v>
      </c>
      <c r="D21" s="54"/>
      <c r="E21" s="86" t="str">
        <f>IF(E20="","",NPV(D22,E15:X15))</f>
        <v/>
      </c>
      <c r="F21" s="49"/>
      <c r="G21" s="49"/>
      <c r="H21" s="49"/>
      <c r="I21" s="49"/>
      <c r="J21" s="49"/>
      <c r="K21" s="49"/>
      <c r="L21" s="49"/>
      <c r="M21" s="49"/>
      <c r="N21" s="49"/>
      <c r="O21" s="49"/>
      <c r="P21" s="49"/>
      <c r="Q21" s="49"/>
      <c r="R21" s="49"/>
      <c r="S21" s="49"/>
      <c r="T21" s="49"/>
      <c r="U21" s="49"/>
      <c r="V21" s="49"/>
      <c r="W21" s="49"/>
      <c r="X21" s="49"/>
      <c r="Y21" s="49"/>
      <c r="Z21" s="49"/>
    </row>
    <row r="22" spans="1:26">
      <c r="A22" s="49"/>
      <c r="B22" s="49"/>
      <c r="C22" s="71" t="s">
        <v>87</v>
      </c>
      <c r="D22" s="504">
        <v>1.6070000000000001E-2</v>
      </c>
      <c r="E22" s="49"/>
      <c r="F22" s="49"/>
      <c r="G22" s="49"/>
      <c r="H22" s="49"/>
      <c r="I22" s="49"/>
      <c r="J22" s="49"/>
      <c r="K22" s="49"/>
      <c r="L22" s="49"/>
      <c r="M22" s="49"/>
      <c r="N22" s="49"/>
      <c r="O22" s="49"/>
      <c r="P22" s="49"/>
      <c r="Q22" s="49"/>
      <c r="R22" s="49"/>
      <c r="S22" s="49"/>
      <c r="T22" s="49"/>
      <c r="U22" s="49"/>
      <c r="V22" s="49"/>
      <c r="W22" s="49"/>
      <c r="X22" s="49"/>
      <c r="Y22" s="49"/>
      <c r="Z22" s="49"/>
    </row>
    <row r="23" spans="1:26">
      <c r="A23" s="49"/>
      <c r="B23" s="49"/>
      <c r="C23" s="49"/>
      <c r="D23" s="49"/>
      <c r="E23" s="49"/>
      <c r="F23" s="49"/>
      <c r="G23" s="49"/>
      <c r="H23" s="49"/>
      <c r="I23" s="49"/>
      <c r="J23" s="49"/>
      <c r="K23" s="49"/>
      <c r="L23" s="49"/>
      <c r="M23" s="49"/>
      <c r="N23" s="49"/>
      <c r="O23" s="49"/>
      <c r="P23" s="49"/>
      <c r="Q23" s="49"/>
      <c r="R23" s="49"/>
      <c r="S23" s="49"/>
      <c r="T23" s="49"/>
      <c r="U23" s="49"/>
      <c r="V23" s="49"/>
      <c r="W23" s="49"/>
      <c r="X23" s="49"/>
      <c r="Y23" s="49"/>
      <c r="Z23" s="49"/>
    </row>
    <row r="24" spans="1:26">
      <c r="A24" s="49"/>
      <c r="B24" s="49"/>
      <c r="C24" s="49"/>
      <c r="D24" s="49"/>
      <c r="E24" s="49"/>
      <c r="F24" s="49"/>
      <c r="G24" s="49"/>
      <c r="H24" s="49"/>
      <c r="I24" s="49"/>
      <c r="J24" s="49"/>
      <c r="K24" s="49"/>
      <c r="L24" s="49"/>
      <c r="M24" s="49"/>
      <c r="N24" s="49"/>
      <c r="O24" s="49"/>
      <c r="P24" s="49"/>
      <c r="Q24" s="49"/>
      <c r="R24" s="49"/>
      <c r="S24" s="49"/>
      <c r="T24" s="49"/>
      <c r="U24" s="49"/>
      <c r="V24" s="49"/>
      <c r="W24" s="49"/>
      <c r="X24" s="49"/>
      <c r="Y24" s="49"/>
      <c r="Z24" s="49"/>
    </row>
    <row r="25" spans="1:26">
      <c r="A25" s="49"/>
      <c r="B25" s="49"/>
      <c r="C25" s="49"/>
      <c r="D25" s="49"/>
      <c r="E25" s="49"/>
      <c r="F25" s="49"/>
      <c r="G25" s="49"/>
      <c r="H25" s="49"/>
      <c r="I25" s="49"/>
      <c r="J25" s="49"/>
      <c r="K25" s="49"/>
      <c r="L25" s="49"/>
      <c r="M25" s="49"/>
      <c r="N25" s="49"/>
      <c r="O25" s="49"/>
      <c r="P25" s="49"/>
      <c r="Q25" s="49"/>
      <c r="R25" s="49"/>
      <c r="S25" s="49"/>
      <c r="T25" s="49"/>
      <c r="U25" s="49"/>
      <c r="V25" s="49"/>
      <c r="W25" s="49"/>
      <c r="X25" s="49"/>
      <c r="Y25" s="49"/>
      <c r="Z25" s="49"/>
    </row>
    <row r="26" spans="1:26">
      <c r="A26" s="49"/>
      <c r="B26" s="49"/>
      <c r="C26" s="49"/>
      <c r="D26" s="49"/>
      <c r="E26" s="49"/>
      <c r="F26" s="49"/>
      <c r="G26" s="49"/>
      <c r="H26" s="49"/>
      <c r="I26" s="49"/>
      <c r="J26" s="49"/>
      <c r="K26" s="49"/>
      <c r="L26" s="49"/>
      <c r="M26" s="49"/>
      <c r="N26" s="49"/>
      <c r="O26" s="49"/>
      <c r="P26" s="49"/>
      <c r="Q26" s="49"/>
      <c r="R26" s="49"/>
      <c r="S26" s="49"/>
      <c r="T26" s="49"/>
      <c r="U26" s="49"/>
      <c r="V26" s="49"/>
      <c r="W26" s="49"/>
      <c r="X26" s="49"/>
      <c r="Y26" s="49"/>
      <c r="Z26" s="49"/>
    </row>
    <row r="27" spans="1:26">
      <c r="A27" s="49"/>
      <c r="B27" s="49"/>
      <c r="C27" s="49"/>
      <c r="D27" s="49"/>
      <c r="E27" s="49"/>
      <c r="F27" s="49"/>
      <c r="G27" s="49"/>
      <c r="H27" s="49"/>
      <c r="I27" s="49"/>
      <c r="J27" s="49"/>
      <c r="K27" s="49"/>
      <c r="L27" s="49"/>
      <c r="M27" s="49"/>
      <c r="N27" s="49"/>
      <c r="O27" s="49"/>
      <c r="P27" s="49"/>
      <c r="Q27" s="49"/>
      <c r="R27" s="49"/>
      <c r="S27" s="49"/>
      <c r="T27" s="49"/>
      <c r="U27" s="49"/>
      <c r="V27" s="49"/>
      <c r="W27" s="49"/>
      <c r="X27" s="49"/>
      <c r="Y27" s="49"/>
      <c r="Z27" s="49"/>
    </row>
    <row r="28" spans="1:26">
      <c r="A28" s="49"/>
      <c r="B28" s="49"/>
      <c r="C28" s="49"/>
      <c r="D28" s="49"/>
      <c r="E28" s="49"/>
      <c r="F28" s="49"/>
      <c r="G28" s="49"/>
      <c r="H28" s="49"/>
      <c r="I28" s="49"/>
      <c r="J28" s="49"/>
      <c r="K28" s="49"/>
      <c r="L28" s="49"/>
      <c r="M28" s="49"/>
      <c r="N28" s="49"/>
      <c r="O28" s="49"/>
      <c r="P28" s="49"/>
      <c r="Q28" s="49"/>
      <c r="R28" s="49"/>
      <c r="S28" s="49"/>
      <c r="T28" s="49"/>
      <c r="U28" s="49"/>
      <c r="V28" s="49"/>
      <c r="W28" s="49"/>
      <c r="X28" s="49"/>
      <c r="Y28" s="49"/>
      <c r="Z28" s="49"/>
    </row>
    <row r="29" spans="1:26">
      <c r="A29" s="49"/>
      <c r="B29" s="49"/>
      <c r="C29" s="49"/>
      <c r="D29" s="49"/>
      <c r="E29" s="49"/>
      <c r="F29" s="49"/>
      <c r="G29" s="49"/>
      <c r="H29" s="49"/>
      <c r="I29" s="49"/>
      <c r="J29" s="49"/>
      <c r="K29" s="49"/>
      <c r="L29" s="49"/>
      <c r="M29" s="49"/>
      <c r="N29" s="49"/>
      <c r="O29" s="49"/>
      <c r="P29" s="49"/>
      <c r="Q29" s="49"/>
      <c r="R29" s="49"/>
      <c r="S29" s="49"/>
      <c r="T29" s="49"/>
      <c r="U29" s="49"/>
      <c r="V29" s="49"/>
      <c r="W29" s="49"/>
      <c r="X29" s="49"/>
      <c r="Y29" s="49"/>
      <c r="Z29" s="49"/>
    </row>
    <row r="30" spans="1:26">
      <c r="A30" s="49"/>
      <c r="B30" s="49"/>
      <c r="C30" s="49"/>
      <c r="D30" s="49"/>
      <c r="E30" s="49"/>
      <c r="F30" s="49"/>
      <c r="G30" s="49"/>
      <c r="H30" s="49"/>
      <c r="I30" s="49"/>
      <c r="J30" s="49"/>
      <c r="K30" s="49"/>
      <c r="L30" s="49"/>
      <c r="M30" s="49"/>
      <c r="N30" s="49"/>
      <c r="O30" s="49"/>
      <c r="P30" s="49"/>
      <c r="Q30" s="49"/>
      <c r="R30" s="49"/>
      <c r="S30" s="49"/>
      <c r="T30" s="49"/>
      <c r="U30" s="49"/>
      <c r="V30" s="49"/>
      <c r="W30" s="49"/>
      <c r="X30" s="49"/>
      <c r="Y30" s="49"/>
      <c r="Z30" s="49"/>
    </row>
  </sheetData>
  <phoneticPr fontId="3"/>
  <printOptions horizontalCentered="1"/>
  <pageMargins left="0.98425196850393704" right="0.98425196850393704" top="0.98425196850393704" bottom="0.98425196850393704" header="0.51181102362204722" footer="0.51181102362204722"/>
  <pageSetup paperSize="8" scale="57"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C25F27-1CAB-45C5-95B9-CB657887C6BB}">
  <sheetPr>
    <pageSetUpPr fitToPage="1"/>
  </sheetPr>
  <dimension ref="A1:Z38"/>
  <sheetViews>
    <sheetView showGridLines="0" view="pageBreakPreview" zoomScaleNormal="85" zoomScaleSheetLayoutView="100" workbookViewId="0"/>
  </sheetViews>
  <sheetFormatPr defaultColWidth="0" defaultRowHeight="14"/>
  <cols>
    <col min="1" max="1" width="4.08984375" style="1" customWidth="1"/>
    <col min="2" max="2" width="15.90625" style="1" customWidth="1"/>
    <col min="3" max="3" width="18.36328125" style="1" customWidth="1"/>
    <col min="4" max="4" width="10.453125" style="1" customWidth="1"/>
    <col min="5" max="5" width="13.36328125" style="1" customWidth="1"/>
    <col min="6" max="25" width="12.6328125" style="1" customWidth="1"/>
    <col min="26" max="26" width="9" style="1" customWidth="1"/>
    <col min="27" max="16384" width="9" style="1" hidden="1"/>
  </cols>
  <sheetData>
    <row r="1" spans="1:26">
      <c r="A1" s="49"/>
      <c r="B1" s="49"/>
      <c r="C1" s="49"/>
      <c r="D1" s="49"/>
      <c r="E1" s="49"/>
      <c r="F1" s="49"/>
      <c r="G1" s="49"/>
      <c r="H1" s="49"/>
      <c r="I1" s="49"/>
      <c r="J1" s="49"/>
      <c r="K1" s="49"/>
      <c r="L1" s="49"/>
      <c r="M1" s="49"/>
      <c r="N1" s="49"/>
      <c r="O1" s="49"/>
      <c r="P1" s="49"/>
      <c r="Q1" s="49"/>
      <c r="R1" s="49"/>
      <c r="S1" s="49"/>
      <c r="T1" s="49"/>
      <c r="U1" s="49"/>
      <c r="V1" s="49"/>
      <c r="W1" s="49"/>
      <c r="X1" s="49"/>
      <c r="Y1" s="49"/>
      <c r="Z1" s="49"/>
    </row>
    <row r="2" spans="1:26" ht="15.5">
      <c r="A2" s="51" t="s">
        <v>258</v>
      </c>
      <c r="B2" s="49"/>
      <c r="C2" s="49"/>
      <c r="D2" s="49"/>
      <c r="E2" s="49"/>
      <c r="F2" s="49"/>
      <c r="G2" s="49"/>
      <c r="H2" s="49"/>
      <c r="I2" s="49"/>
      <c r="J2" s="49"/>
      <c r="K2" s="49"/>
      <c r="L2" s="49"/>
      <c r="M2" s="49"/>
      <c r="N2" s="49"/>
      <c r="O2" s="49"/>
      <c r="P2" s="49"/>
      <c r="Q2" s="49"/>
      <c r="R2" s="49"/>
      <c r="S2" s="49"/>
      <c r="T2" s="49"/>
      <c r="U2" s="49"/>
      <c r="V2" s="49"/>
      <c r="W2" s="49"/>
      <c r="X2" s="49"/>
      <c r="Y2" s="49"/>
      <c r="Z2" s="49"/>
    </row>
    <row r="3" spans="1:26">
      <c r="A3" s="49"/>
      <c r="B3" s="49"/>
      <c r="C3" s="49"/>
      <c r="D3" s="49"/>
      <c r="E3" s="49"/>
      <c r="F3" s="49"/>
      <c r="G3" s="49"/>
      <c r="H3" s="49"/>
      <c r="I3" s="49"/>
      <c r="J3" s="49"/>
      <c r="K3" s="49"/>
      <c r="L3" s="49"/>
      <c r="M3" s="49"/>
      <c r="N3" s="49"/>
      <c r="O3" s="49"/>
      <c r="P3" s="49"/>
      <c r="Q3" s="49"/>
      <c r="R3" s="49"/>
      <c r="S3" s="49"/>
      <c r="T3" s="49"/>
      <c r="U3" s="49"/>
      <c r="V3" s="49"/>
      <c r="W3" s="49"/>
      <c r="X3" s="49"/>
      <c r="Y3" s="49"/>
      <c r="Z3" s="49"/>
    </row>
    <row r="4" spans="1:26">
      <c r="A4" s="60" t="s">
        <v>62</v>
      </c>
      <c r="B4" s="49"/>
      <c r="C4" s="49"/>
      <c r="D4" s="49"/>
      <c r="E4" s="49"/>
      <c r="F4" s="49"/>
      <c r="G4" s="49"/>
      <c r="H4" s="49"/>
      <c r="I4" s="49"/>
      <c r="J4" s="49"/>
      <c r="K4" s="49"/>
      <c r="L4" s="49"/>
      <c r="M4" s="49"/>
      <c r="N4" s="49"/>
      <c r="O4" s="49"/>
      <c r="P4" s="49"/>
      <c r="Q4" s="49"/>
      <c r="R4" s="49"/>
      <c r="S4" s="49"/>
      <c r="T4" s="49"/>
      <c r="U4" s="49"/>
      <c r="V4" s="49"/>
      <c r="W4" s="49"/>
      <c r="X4" s="49"/>
      <c r="Y4" s="49"/>
      <c r="Z4" s="49"/>
    </row>
    <row r="5" spans="1:26">
      <c r="A5" s="49"/>
      <c r="B5" s="75" t="s">
        <v>70</v>
      </c>
      <c r="C5" s="49"/>
      <c r="D5" s="49"/>
      <c r="E5" s="49"/>
      <c r="F5" s="49"/>
      <c r="G5" s="49"/>
      <c r="H5" s="49"/>
      <c r="I5" s="49"/>
      <c r="J5" s="49"/>
      <c r="K5" s="49"/>
      <c r="L5" s="49"/>
      <c r="M5" s="49"/>
      <c r="N5" s="49"/>
      <c r="O5" s="49"/>
      <c r="P5" s="49"/>
      <c r="Q5" s="49"/>
      <c r="R5" s="49"/>
      <c r="S5" s="49"/>
      <c r="T5" s="49"/>
      <c r="U5" s="49"/>
      <c r="V5" s="49"/>
      <c r="W5" s="49"/>
      <c r="X5" s="49"/>
      <c r="Y5" s="49"/>
      <c r="Z5" s="49"/>
    </row>
    <row r="6" spans="1:26">
      <c r="A6" s="49"/>
      <c r="B6" s="75"/>
      <c r="C6" s="49"/>
      <c r="D6" s="49"/>
      <c r="E6" s="49"/>
      <c r="F6" s="49"/>
      <c r="G6" s="49"/>
      <c r="H6" s="49"/>
      <c r="I6" s="49"/>
      <c r="J6" s="49"/>
      <c r="K6" s="49"/>
      <c r="L6" s="49"/>
      <c r="M6" s="49"/>
      <c r="N6" s="49"/>
      <c r="O6" s="49"/>
      <c r="P6" s="49"/>
      <c r="Q6" s="49"/>
      <c r="R6" s="49"/>
      <c r="S6" s="49"/>
      <c r="T6" s="49"/>
      <c r="U6" s="49"/>
      <c r="V6" s="49"/>
      <c r="W6" s="49"/>
      <c r="X6" s="49"/>
      <c r="Y6" s="52" t="s">
        <v>28</v>
      </c>
      <c r="Z6" s="49"/>
    </row>
    <row r="7" spans="1:26">
      <c r="B7" s="49"/>
      <c r="C7" s="49"/>
      <c r="D7" s="49"/>
      <c r="E7" s="41">
        <v>5</v>
      </c>
      <c r="F7" s="41">
        <v>6</v>
      </c>
      <c r="G7" s="41">
        <v>7</v>
      </c>
      <c r="H7" s="41">
        <v>8</v>
      </c>
      <c r="I7" s="41">
        <v>9</v>
      </c>
      <c r="J7" s="41">
        <v>10</v>
      </c>
      <c r="K7" s="41">
        <v>11</v>
      </c>
      <c r="L7" s="41">
        <v>12</v>
      </c>
      <c r="M7" s="41">
        <v>13</v>
      </c>
      <c r="N7" s="41">
        <v>14</v>
      </c>
      <c r="O7" s="41">
        <v>15</v>
      </c>
      <c r="P7" s="41">
        <v>16</v>
      </c>
      <c r="Q7" s="41">
        <v>17</v>
      </c>
      <c r="R7" s="41">
        <v>18</v>
      </c>
      <c r="S7" s="41">
        <v>19</v>
      </c>
      <c r="T7" s="41">
        <v>20</v>
      </c>
      <c r="U7" s="41">
        <v>21</v>
      </c>
      <c r="V7" s="41">
        <v>22</v>
      </c>
      <c r="W7" s="41">
        <v>23</v>
      </c>
      <c r="X7" s="41">
        <v>24</v>
      </c>
      <c r="Y7" s="4"/>
      <c r="Z7" s="49"/>
    </row>
    <row r="8" spans="1:26">
      <c r="A8" s="49"/>
      <c r="B8" s="49"/>
      <c r="C8" s="49"/>
      <c r="D8" s="49"/>
      <c r="E8" s="2">
        <v>1</v>
      </c>
      <c r="F8" s="2">
        <f t="shared" ref="F8:X8" si="0">E8+1</f>
        <v>2</v>
      </c>
      <c r="G8" s="2">
        <f t="shared" si="0"/>
        <v>3</v>
      </c>
      <c r="H8" s="2">
        <f t="shared" si="0"/>
        <v>4</v>
      </c>
      <c r="I8" s="2">
        <f t="shared" si="0"/>
        <v>5</v>
      </c>
      <c r="J8" s="2">
        <f t="shared" si="0"/>
        <v>6</v>
      </c>
      <c r="K8" s="2">
        <f t="shared" si="0"/>
        <v>7</v>
      </c>
      <c r="L8" s="2">
        <f t="shared" si="0"/>
        <v>8</v>
      </c>
      <c r="M8" s="2">
        <f t="shared" si="0"/>
        <v>9</v>
      </c>
      <c r="N8" s="2">
        <f t="shared" si="0"/>
        <v>10</v>
      </c>
      <c r="O8" s="2">
        <f t="shared" si="0"/>
        <v>11</v>
      </c>
      <c r="P8" s="2">
        <f t="shared" si="0"/>
        <v>12</v>
      </c>
      <c r="Q8" s="2">
        <f t="shared" si="0"/>
        <v>13</v>
      </c>
      <c r="R8" s="2">
        <f t="shared" si="0"/>
        <v>14</v>
      </c>
      <c r="S8" s="2">
        <f t="shared" si="0"/>
        <v>15</v>
      </c>
      <c r="T8" s="2">
        <f t="shared" si="0"/>
        <v>16</v>
      </c>
      <c r="U8" s="2">
        <f t="shared" si="0"/>
        <v>17</v>
      </c>
      <c r="V8" s="2">
        <f t="shared" si="0"/>
        <v>18</v>
      </c>
      <c r="W8" s="2">
        <f t="shared" si="0"/>
        <v>19</v>
      </c>
      <c r="X8" s="2">
        <f t="shared" si="0"/>
        <v>20</v>
      </c>
      <c r="Y8" s="340" t="s">
        <v>9</v>
      </c>
      <c r="Z8" s="49"/>
    </row>
    <row r="9" spans="1:26">
      <c r="A9" s="49"/>
      <c r="B9" s="62"/>
      <c r="C9" s="49"/>
      <c r="D9" s="49"/>
      <c r="E9" s="3">
        <v>45382</v>
      </c>
      <c r="F9" s="3">
        <f t="shared" ref="F9:X9" si="1">DATE(YEAR(E9)+1,MONTH(E9),DAY(E9))</f>
        <v>45747</v>
      </c>
      <c r="G9" s="3">
        <f t="shared" si="1"/>
        <v>46112</v>
      </c>
      <c r="H9" s="3">
        <f t="shared" si="1"/>
        <v>46477</v>
      </c>
      <c r="I9" s="3">
        <f t="shared" si="1"/>
        <v>46843</v>
      </c>
      <c r="J9" s="3">
        <f t="shared" si="1"/>
        <v>47208</v>
      </c>
      <c r="K9" s="3">
        <f t="shared" si="1"/>
        <v>47573</v>
      </c>
      <c r="L9" s="3">
        <f t="shared" si="1"/>
        <v>47938</v>
      </c>
      <c r="M9" s="3">
        <f t="shared" si="1"/>
        <v>48304</v>
      </c>
      <c r="N9" s="3">
        <f t="shared" si="1"/>
        <v>48669</v>
      </c>
      <c r="O9" s="3">
        <f t="shared" si="1"/>
        <v>49034</v>
      </c>
      <c r="P9" s="3">
        <f t="shared" si="1"/>
        <v>49399</v>
      </c>
      <c r="Q9" s="3">
        <f t="shared" si="1"/>
        <v>49765</v>
      </c>
      <c r="R9" s="3">
        <f t="shared" si="1"/>
        <v>50130</v>
      </c>
      <c r="S9" s="3">
        <f t="shared" si="1"/>
        <v>50495</v>
      </c>
      <c r="T9" s="3">
        <f t="shared" si="1"/>
        <v>50860</v>
      </c>
      <c r="U9" s="3">
        <f t="shared" si="1"/>
        <v>51226</v>
      </c>
      <c r="V9" s="3">
        <f t="shared" si="1"/>
        <v>51591</v>
      </c>
      <c r="W9" s="3">
        <f t="shared" si="1"/>
        <v>51956</v>
      </c>
      <c r="X9" s="3">
        <f t="shared" si="1"/>
        <v>52321</v>
      </c>
      <c r="Y9" s="5"/>
      <c r="Z9" s="49"/>
    </row>
    <row r="10" spans="1:26">
      <c r="A10" s="49"/>
      <c r="B10" s="56" t="s">
        <v>64</v>
      </c>
      <c r="C10" s="57"/>
      <c r="D10" s="63"/>
      <c r="E10" s="407">
        <v>0.8</v>
      </c>
      <c r="F10" s="408"/>
      <c r="G10" s="409"/>
      <c r="H10" s="407">
        <v>0.8</v>
      </c>
      <c r="I10" s="408"/>
      <c r="J10" s="408"/>
      <c r="K10" s="409"/>
      <c r="L10" s="407">
        <v>0.82</v>
      </c>
      <c r="M10" s="408"/>
      <c r="N10" s="408"/>
      <c r="O10" s="409"/>
      <c r="P10" s="407">
        <v>0.83499999999999996</v>
      </c>
      <c r="Q10" s="408"/>
      <c r="R10" s="408"/>
      <c r="S10" s="409"/>
      <c r="T10" s="407">
        <v>0.86499999999999999</v>
      </c>
      <c r="U10" s="408"/>
      <c r="V10" s="408"/>
      <c r="W10" s="409"/>
      <c r="X10" s="83">
        <v>0.85499999999999998</v>
      </c>
      <c r="Y10" s="77"/>
      <c r="Z10" s="78"/>
    </row>
    <row r="11" spans="1:26">
      <c r="A11" s="49"/>
      <c r="B11" s="56" t="s">
        <v>65</v>
      </c>
      <c r="C11" s="57"/>
      <c r="D11" s="63"/>
      <c r="E11" s="16">
        <v>239</v>
      </c>
      <c r="F11" s="16">
        <v>235</v>
      </c>
      <c r="G11" s="16">
        <v>231</v>
      </c>
      <c r="H11" s="16">
        <v>239</v>
      </c>
      <c r="I11" s="16">
        <v>235</v>
      </c>
      <c r="J11" s="16">
        <v>232</v>
      </c>
      <c r="K11" s="16">
        <v>229</v>
      </c>
      <c r="L11" s="16">
        <v>235</v>
      </c>
      <c r="M11" s="16">
        <v>233</v>
      </c>
      <c r="N11" s="16">
        <v>229</v>
      </c>
      <c r="O11" s="16">
        <v>227</v>
      </c>
      <c r="P11" s="16">
        <v>232</v>
      </c>
      <c r="Q11" s="16">
        <v>229</v>
      </c>
      <c r="R11" s="16">
        <v>225</v>
      </c>
      <c r="S11" s="16">
        <v>222</v>
      </c>
      <c r="T11" s="16">
        <v>228</v>
      </c>
      <c r="U11" s="16">
        <v>224</v>
      </c>
      <c r="V11" s="16">
        <v>221</v>
      </c>
      <c r="W11" s="16">
        <v>217</v>
      </c>
      <c r="X11" s="16">
        <v>223</v>
      </c>
      <c r="Y11" s="64">
        <f>SUM(E11:X11)</f>
        <v>4585</v>
      </c>
      <c r="Z11" s="49"/>
    </row>
    <row r="12" spans="1:26">
      <c r="A12" s="49"/>
      <c r="B12" s="76" t="s">
        <v>63</v>
      </c>
      <c r="C12" s="57"/>
      <c r="D12" s="63"/>
      <c r="E12" s="16">
        <f>ROUND(E11*(1-$E$10),0)</f>
        <v>48</v>
      </c>
      <c r="F12" s="16">
        <f>ROUND(F11*(1-$E$10),0)</f>
        <v>47</v>
      </c>
      <c r="G12" s="16">
        <f>ROUND(G11*(1-$E$10),0)</f>
        <v>46</v>
      </c>
      <c r="H12" s="16">
        <f>ROUND(H11*(1-$H$10),0)</f>
        <v>48</v>
      </c>
      <c r="I12" s="16">
        <f t="shared" ref="I12:K12" si="2">ROUND(I11*(1-$H$10),0)</f>
        <v>47</v>
      </c>
      <c r="J12" s="16">
        <f t="shared" si="2"/>
        <v>46</v>
      </c>
      <c r="K12" s="16">
        <f t="shared" si="2"/>
        <v>46</v>
      </c>
      <c r="L12" s="16">
        <f>ROUND(L11*(1-$L$10),0)</f>
        <v>42</v>
      </c>
      <c r="M12" s="16">
        <f t="shared" ref="M12:O12" si="3">ROUND(M11*(1-$L$10),0)</f>
        <v>42</v>
      </c>
      <c r="N12" s="16">
        <f t="shared" si="3"/>
        <v>41</v>
      </c>
      <c r="O12" s="16">
        <f t="shared" si="3"/>
        <v>41</v>
      </c>
      <c r="P12" s="16">
        <f>ROUND(P11*(1-$P$10),0)</f>
        <v>38</v>
      </c>
      <c r="Q12" s="16">
        <f t="shared" ref="Q12:S12" si="4">ROUND(Q11*(1-$P$10),0)</f>
        <v>38</v>
      </c>
      <c r="R12" s="16">
        <f t="shared" si="4"/>
        <v>37</v>
      </c>
      <c r="S12" s="16">
        <f t="shared" si="4"/>
        <v>37</v>
      </c>
      <c r="T12" s="16">
        <f>ROUND(T11*(1-$T$10),0)</f>
        <v>31</v>
      </c>
      <c r="U12" s="16">
        <f t="shared" ref="U12:W12" si="5">ROUND(U11*(1-$T$10),0)</f>
        <v>30</v>
      </c>
      <c r="V12" s="16">
        <f t="shared" si="5"/>
        <v>30</v>
      </c>
      <c r="W12" s="16">
        <f t="shared" si="5"/>
        <v>29</v>
      </c>
      <c r="X12" s="16">
        <f>ROUND(X11*(1-$X$10),0)</f>
        <v>32</v>
      </c>
      <c r="Y12" s="64">
        <f>SUM(E12:X12)</f>
        <v>796</v>
      </c>
      <c r="Z12" s="49"/>
    </row>
    <row r="13" spans="1:26">
      <c r="A13" s="49"/>
      <c r="B13" s="76" t="s">
        <v>66</v>
      </c>
      <c r="C13" s="57"/>
      <c r="D13" s="63"/>
      <c r="E13" s="16">
        <f>IF(OR(E11="",E12=""),"",E11-E12)</f>
        <v>191</v>
      </c>
      <c r="F13" s="16">
        <f>IF(OR(F11="",F12=""),"",F11-F12)</f>
        <v>188</v>
      </c>
      <c r="G13" s="16">
        <f t="shared" ref="G13:X13" si="6">IF(OR(G11="",G12=""),"",G11-G12)</f>
        <v>185</v>
      </c>
      <c r="H13" s="16">
        <f t="shared" si="6"/>
        <v>191</v>
      </c>
      <c r="I13" s="16">
        <f t="shared" si="6"/>
        <v>188</v>
      </c>
      <c r="J13" s="16">
        <f t="shared" si="6"/>
        <v>186</v>
      </c>
      <c r="K13" s="16">
        <f t="shared" si="6"/>
        <v>183</v>
      </c>
      <c r="L13" s="16">
        <f t="shared" si="6"/>
        <v>193</v>
      </c>
      <c r="M13" s="16">
        <f t="shared" si="6"/>
        <v>191</v>
      </c>
      <c r="N13" s="16">
        <f t="shared" si="6"/>
        <v>188</v>
      </c>
      <c r="O13" s="16">
        <f t="shared" si="6"/>
        <v>186</v>
      </c>
      <c r="P13" s="16">
        <f t="shared" si="6"/>
        <v>194</v>
      </c>
      <c r="Q13" s="16">
        <f t="shared" si="6"/>
        <v>191</v>
      </c>
      <c r="R13" s="16">
        <f t="shared" si="6"/>
        <v>188</v>
      </c>
      <c r="S13" s="16">
        <f t="shared" si="6"/>
        <v>185</v>
      </c>
      <c r="T13" s="16">
        <f t="shared" si="6"/>
        <v>197</v>
      </c>
      <c r="U13" s="16">
        <f t="shared" si="6"/>
        <v>194</v>
      </c>
      <c r="V13" s="16">
        <f t="shared" si="6"/>
        <v>191</v>
      </c>
      <c r="W13" s="16">
        <f t="shared" si="6"/>
        <v>188</v>
      </c>
      <c r="X13" s="16">
        <f t="shared" si="6"/>
        <v>191</v>
      </c>
      <c r="Y13" s="64">
        <f>SUM(E13:X13)</f>
        <v>3789</v>
      </c>
      <c r="Z13" s="49"/>
    </row>
    <row r="14" spans="1:26">
      <c r="A14" s="49"/>
      <c r="B14" s="53"/>
      <c r="C14" s="53"/>
      <c r="D14" s="65"/>
      <c r="E14" s="68"/>
      <c r="F14" s="67"/>
      <c r="G14" s="67"/>
      <c r="H14" s="67"/>
      <c r="I14" s="67"/>
      <c r="J14" s="67"/>
      <c r="K14" s="67"/>
      <c r="L14" s="67"/>
      <c r="M14" s="67"/>
      <c r="N14" s="67"/>
      <c r="O14" s="67"/>
      <c r="P14" s="67"/>
      <c r="Q14" s="67"/>
      <c r="R14" s="67"/>
      <c r="S14" s="67"/>
      <c r="T14" s="67"/>
      <c r="U14" s="67"/>
      <c r="V14" s="67"/>
      <c r="W14" s="67"/>
      <c r="X14" s="67"/>
      <c r="Y14" s="67"/>
      <c r="Z14" s="49"/>
    </row>
    <row r="15" spans="1:26">
      <c r="A15" s="49"/>
      <c r="B15" s="58"/>
      <c r="C15" s="58"/>
      <c r="D15" s="66"/>
      <c r="E15" s="67"/>
      <c r="F15" s="67"/>
      <c r="G15" s="67"/>
      <c r="H15" s="67"/>
      <c r="I15" s="67"/>
      <c r="J15" s="67"/>
      <c r="K15" s="67"/>
      <c r="L15" s="67"/>
      <c r="M15" s="67"/>
      <c r="N15" s="67"/>
      <c r="O15" s="67"/>
      <c r="P15" s="67"/>
      <c r="Q15" s="67"/>
      <c r="R15" s="67"/>
      <c r="S15" s="67"/>
      <c r="T15" s="67"/>
      <c r="U15" s="67"/>
      <c r="V15" s="67"/>
      <c r="W15" s="67"/>
      <c r="X15" s="67"/>
      <c r="Y15" s="67"/>
      <c r="Z15" s="49"/>
    </row>
    <row r="16" spans="1:26">
      <c r="A16" s="60" t="s">
        <v>68</v>
      </c>
      <c r="B16" s="58"/>
      <c r="C16" s="58"/>
      <c r="D16" s="69"/>
      <c r="E16" s="67"/>
      <c r="F16" s="67"/>
      <c r="G16" s="67"/>
      <c r="H16" s="67"/>
      <c r="I16" s="67"/>
      <c r="J16" s="67"/>
      <c r="K16" s="67"/>
      <c r="L16" s="67"/>
      <c r="M16" s="67"/>
      <c r="N16" s="67"/>
      <c r="O16" s="67"/>
      <c r="P16" s="67"/>
      <c r="Q16" s="67"/>
      <c r="R16" s="67"/>
      <c r="S16" s="67"/>
      <c r="T16" s="67"/>
      <c r="U16" s="67"/>
      <c r="V16" s="67"/>
      <c r="W16" s="67"/>
      <c r="X16" s="67"/>
      <c r="Y16" s="52" t="s">
        <v>28</v>
      </c>
      <c r="Z16" s="49"/>
    </row>
    <row r="17" spans="1:26">
      <c r="B17" s="49"/>
      <c r="C17" s="49"/>
      <c r="D17" s="49"/>
      <c r="E17" s="41">
        <v>5</v>
      </c>
      <c r="F17" s="41">
        <v>6</v>
      </c>
      <c r="G17" s="41">
        <v>7</v>
      </c>
      <c r="H17" s="41">
        <v>8</v>
      </c>
      <c r="I17" s="41">
        <v>9</v>
      </c>
      <c r="J17" s="41">
        <v>10</v>
      </c>
      <c r="K17" s="41">
        <v>11</v>
      </c>
      <c r="L17" s="41">
        <v>12</v>
      </c>
      <c r="M17" s="41">
        <v>13</v>
      </c>
      <c r="N17" s="41">
        <v>14</v>
      </c>
      <c r="O17" s="41">
        <v>15</v>
      </c>
      <c r="P17" s="41">
        <v>16</v>
      </c>
      <c r="Q17" s="41">
        <v>17</v>
      </c>
      <c r="R17" s="41">
        <v>18</v>
      </c>
      <c r="S17" s="41">
        <v>19</v>
      </c>
      <c r="T17" s="41">
        <v>20</v>
      </c>
      <c r="U17" s="41">
        <v>21</v>
      </c>
      <c r="V17" s="41">
        <v>22</v>
      </c>
      <c r="W17" s="41">
        <v>23</v>
      </c>
      <c r="X17" s="41">
        <v>24</v>
      </c>
      <c r="Y17" s="4"/>
      <c r="Z17" s="49"/>
    </row>
    <row r="18" spans="1:26">
      <c r="A18" s="49"/>
      <c r="B18" s="49"/>
      <c r="C18" s="49"/>
      <c r="D18" s="49"/>
      <c r="E18" s="2">
        <v>1</v>
      </c>
      <c r="F18" s="2">
        <f t="shared" ref="F18:X18" si="7">E18+1</f>
        <v>2</v>
      </c>
      <c r="G18" s="2">
        <f t="shared" si="7"/>
        <v>3</v>
      </c>
      <c r="H18" s="2">
        <f t="shared" si="7"/>
        <v>4</v>
      </c>
      <c r="I18" s="2">
        <f t="shared" si="7"/>
        <v>5</v>
      </c>
      <c r="J18" s="2">
        <f t="shared" si="7"/>
        <v>6</v>
      </c>
      <c r="K18" s="2">
        <f t="shared" si="7"/>
        <v>7</v>
      </c>
      <c r="L18" s="2">
        <f t="shared" si="7"/>
        <v>8</v>
      </c>
      <c r="M18" s="2">
        <f t="shared" si="7"/>
        <v>9</v>
      </c>
      <c r="N18" s="2">
        <f t="shared" si="7"/>
        <v>10</v>
      </c>
      <c r="O18" s="2">
        <f t="shared" si="7"/>
        <v>11</v>
      </c>
      <c r="P18" s="2">
        <f t="shared" si="7"/>
        <v>12</v>
      </c>
      <c r="Q18" s="2">
        <f t="shared" si="7"/>
        <v>13</v>
      </c>
      <c r="R18" s="2">
        <f t="shared" si="7"/>
        <v>14</v>
      </c>
      <c r="S18" s="2">
        <f t="shared" si="7"/>
        <v>15</v>
      </c>
      <c r="T18" s="2">
        <f t="shared" si="7"/>
        <v>16</v>
      </c>
      <c r="U18" s="2">
        <f t="shared" si="7"/>
        <v>17</v>
      </c>
      <c r="V18" s="2">
        <f t="shared" si="7"/>
        <v>18</v>
      </c>
      <c r="W18" s="2">
        <f t="shared" si="7"/>
        <v>19</v>
      </c>
      <c r="X18" s="2">
        <f t="shared" si="7"/>
        <v>20</v>
      </c>
      <c r="Y18" s="340" t="s">
        <v>9</v>
      </c>
      <c r="Z18" s="49"/>
    </row>
    <row r="19" spans="1:26">
      <c r="A19" s="49"/>
      <c r="B19" s="62"/>
      <c r="C19" s="49"/>
      <c r="D19" s="49"/>
      <c r="E19" s="3">
        <v>45382</v>
      </c>
      <c r="F19" s="3">
        <f t="shared" ref="F19:X19" si="8">DATE(YEAR(E19)+1,MONTH(E19),DAY(E19))</f>
        <v>45747</v>
      </c>
      <c r="G19" s="3">
        <f t="shared" si="8"/>
        <v>46112</v>
      </c>
      <c r="H19" s="3">
        <f t="shared" si="8"/>
        <v>46477</v>
      </c>
      <c r="I19" s="3">
        <f t="shared" si="8"/>
        <v>46843</v>
      </c>
      <c r="J19" s="3">
        <f t="shared" si="8"/>
        <v>47208</v>
      </c>
      <c r="K19" s="3">
        <f t="shared" si="8"/>
        <v>47573</v>
      </c>
      <c r="L19" s="3">
        <f t="shared" si="8"/>
        <v>47938</v>
      </c>
      <c r="M19" s="3">
        <f t="shared" si="8"/>
        <v>48304</v>
      </c>
      <c r="N19" s="3">
        <f t="shared" si="8"/>
        <v>48669</v>
      </c>
      <c r="O19" s="3">
        <f t="shared" si="8"/>
        <v>49034</v>
      </c>
      <c r="P19" s="3">
        <f t="shared" si="8"/>
        <v>49399</v>
      </c>
      <c r="Q19" s="3">
        <f t="shared" si="8"/>
        <v>49765</v>
      </c>
      <c r="R19" s="3">
        <f t="shared" si="8"/>
        <v>50130</v>
      </c>
      <c r="S19" s="3">
        <f t="shared" si="8"/>
        <v>50495</v>
      </c>
      <c r="T19" s="3">
        <f t="shared" si="8"/>
        <v>50860</v>
      </c>
      <c r="U19" s="3">
        <f t="shared" si="8"/>
        <v>51226</v>
      </c>
      <c r="V19" s="3">
        <f t="shared" si="8"/>
        <v>51591</v>
      </c>
      <c r="W19" s="3">
        <f t="shared" si="8"/>
        <v>51956</v>
      </c>
      <c r="X19" s="3">
        <f t="shared" si="8"/>
        <v>52321</v>
      </c>
      <c r="Y19" s="5"/>
      <c r="Z19" s="49"/>
    </row>
    <row r="20" spans="1:26">
      <c r="A20" s="49"/>
      <c r="B20" s="56" t="s">
        <v>67</v>
      </c>
      <c r="C20" s="57"/>
      <c r="D20" s="63"/>
      <c r="E20" s="154"/>
      <c r="F20" s="154"/>
      <c r="G20" s="154"/>
      <c r="H20" s="154"/>
      <c r="I20" s="154"/>
      <c r="J20" s="154"/>
      <c r="K20" s="154"/>
      <c r="L20" s="154"/>
      <c r="M20" s="154"/>
      <c r="N20" s="154"/>
      <c r="O20" s="154"/>
      <c r="P20" s="154"/>
      <c r="Q20" s="154"/>
      <c r="R20" s="154"/>
      <c r="S20" s="154"/>
      <c r="T20" s="154"/>
      <c r="U20" s="154"/>
      <c r="V20" s="154"/>
      <c r="W20" s="154"/>
      <c r="X20" s="154"/>
      <c r="Y20" s="77"/>
      <c r="Z20" s="78"/>
    </row>
    <row r="21" spans="1:26">
      <c r="A21" s="49"/>
      <c r="B21" s="56" t="s">
        <v>74</v>
      </c>
      <c r="C21" s="57"/>
      <c r="D21" s="63"/>
      <c r="E21" s="16">
        <f>E11</f>
        <v>239</v>
      </c>
      <c r="F21" s="16">
        <f t="shared" ref="F21:X21" si="9">F11</f>
        <v>235</v>
      </c>
      <c r="G21" s="16">
        <f t="shared" si="9"/>
        <v>231</v>
      </c>
      <c r="H21" s="16">
        <f t="shared" si="9"/>
        <v>239</v>
      </c>
      <c r="I21" s="16">
        <f t="shared" si="9"/>
        <v>235</v>
      </c>
      <c r="J21" s="16">
        <f t="shared" si="9"/>
        <v>232</v>
      </c>
      <c r="K21" s="16">
        <f t="shared" si="9"/>
        <v>229</v>
      </c>
      <c r="L21" s="16">
        <f t="shared" si="9"/>
        <v>235</v>
      </c>
      <c r="M21" s="16">
        <f t="shared" si="9"/>
        <v>233</v>
      </c>
      <c r="N21" s="16">
        <f t="shared" si="9"/>
        <v>229</v>
      </c>
      <c r="O21" s="16">
        <f t="shared" si="9"/>
        <v>227</v>
      </c>
      <c r="P21" s="16">
        <f t="shared" si="9"/>
        <v>232</v>
      </c>
      <c r="Q21" s="16">
        <f t="shared" si="9"/>
        <v>229</v>
      </c>
      <c r="R21" s="16">
        <f t="shared" si="9"/>
        <v>225</v>
      </c>
      <c r="S21" s="16">
        <f t="shared" si="9"/>
        <v>222</v>
      </c>
      <c r="T21" s="16">
        <f t="shared" si="9"/>
        <v>228</v>
      </c>
      <c r="U21" s="16">
        <f t="shared" si="9"/>
        <v>224</v>
      </c>
      <c r="V21" s="16">
        <f t="shared" si="9"/>
        <v>221</v>
      </c>
      <c r="W21" s="16">
        <f t="shared" si="9"/>
        <v>217</v>
      </c>
      <c r="X21" s="16">
        <f t="shared" si="9"/>
        <v>223</v>
      </c>
      <c r="Y21" s="64">
        <f>SUM(E21:X21)</f>
        <v>4585</v>
      </c>
      <c r="Z21" s="49"/>
    </row>
    <row r="22" spans="1:26">
      <c r="A22" s="49"/>
      <c r="B22" s="76" t="s">
        <v>63</v>
      </c>
      <c r="C22" s="57"/>
      <c r="D22" s="63"/>
      <c r="E22" s="16" t="str">
        <f>IF(E20="","",E21*(1-E20))</f>
        <v/>
      </c>
      <c r="F22" s="16" t="str">
        <f t="shared" ref="F22:X22" si="10">IF(F20="","",F21*(1-F20))</f>
        <v/>
      </c>
      <c r="G22" s="16" t="str">
        <f t="shared" si="10"/>
        <v/>
      </c>
      <c r="H22" s="16" t="str">
        <f t="shared" si="10"/>
        <v/>
      </c>
      <c r="I22" s="16" t="str">
        <f t="shared" si="10"/>
        <v/>
      </c>
      <c r="J22" s="16" t="str">
        <f t="shared" si="10"/>
        <v/>
      </c>
      <c r="K22" s="16" t="str">
        <f t="shared" si="10"/>
        <v/>
      </c>
      <c r="L22" s="16" t="str">
        <f t="shared" si="10"/>
        <v/>
      </c>
      <c r="M22" s="16" t="str">
        <f t="shared" si="10"/>
        <v/>
      </c>
      <c r="N22" s="16" t="str">
        <f t="shared" si="10"/>
        <v/>
      </c>
      <c r="O22" s="16" t="str">
        <f t="shared" si="10"/>
        <v/>
      </c>
      <c r="P22" s="16" t="str">
        <f t="shared" si="10"/>
        <v/>
      </c>
      <c r="Q22" s="16" t="str">
        <f t="shared" si="10"/>
        <v/>
      </c>
      <c r="R22" s="16" t="str">
        <f t="shared" si="10"/>
        <v/>
      </c>
      <c r="S22" s="16" t="str">
        <f t="shared" si="10"/>
        <v/>
      </c>
      <c r="T22" s="16" t="str">
        <f t="shared" si="10"/>
        <v/>
      </c>
      <c r="U22" s="16" t="str">
        <f t="shared" si="10"/>
        <v/>
      </c>
      <c r="V22" s="16" t="str">
        <f t="shared" si="10"/>
        <v/>
      </c>
      <c r="W22" s="16" t="str">
        <f t="shared" si="10"/>
        <v/>
      </c>
      <c r="X22" s="16" t="str">
        <f t="shared" si="10"/>
        <v/>
      </c>
      <c r="Y22" s="342">
        <f>SUM(E22:X22)</f>
        <v>0</v>
      </c>
      <c r="Z22" s="49"/>
    </row>
    <row r="23" spans="1:26">
      <c r="A23" s="49"/>
      <c r="B23" s="76" t="s">
        <v>66</v>
      </c>
      <c r="C23" s="57"/>
      <c r="D23" s="63"/>
      <c r="E23" s="16" t="str">
        <f>IF(E20="","",E21*E20)</f>
        <v/>
      </c>
      <c r="F23" s="16" t="str">
        <f t="shared" ref="F23:X23" si="11">IF(F20="","",F21*F20)</f>
        <v/>
      </c>
      <c r="G23" s="16" t="str">
        <f t="shared" si="11"/>
        <v/>
      </c>
      <c r="H23" s="16" t="str">
        <f t="shared" si="11"/>
        <v/>
      </c>
      <c r="I23" s="16" t="str">
        <f t="shared" si="11"/>
        <v/>
      </c>
      <c r="J23" s="16" t="str">
        <f t="shared" si="11"/>
        <v/>
      </c>
      <c r="K23" s="16" t="str">
        <f t="shared" si="11"/>
        <v/>
      </c>
      <c r="L23" s="16" t="str">
        <f t="shared" si="11"/>
        <v/>
      </c>
      <c r="M23" s="16" t="str">
        <f t="shared" si="11"/>
        <v/>
      </c>
      <c r="N23" s="16" t="str">
        <f t="shared" si="11"/>
        <v/>
      </c>
      <c r="O23" s="16" t="str">
        <f t="shared" si="11"/>
        <v/>
      </c>
      <c r="P23" s="16" t="str">
        <f t="shared" si="11"/>
        <v/>
      </c>
      <c r="Q23" s="16" t="str">
        <f t="shared" si="11"/>
        <v/>
      </c>
      <c r="R23" s="16" t="str">
        <f t="shared" si="11"/>
        <v/>
      </c>
      <c r="S23" s="16" t="str">
        <f t="shared" si="11"/>
        <v/>
      </c>
      <c r="T23" s="16" t="str">
        <f t="shared" si="11"/>
        <v/>
      </c>
      <c r="U23" s="16" t="str">
        <f t="shared" si="11"/>
        <v/>
      </c>
      <c r="V23" s="16" t="str">
        <f t="shared" si="11"/>
        <v/>
      </c>
      <c r="W23" s="16" t="str">
        <f t="shared" si="11"/>
        <v/>
      </c>
      <c r="X23" s="16" t="str">
        <f t="shared" si="11"/>
        <v/>
      </c>
      <c r="Y23" s="341">
        <f>SUM(E23:X23)</f>
        <v>0</v>
      </c>
      <c r="Z23" s="49"/>
    </row>
    <row r="24" spans="1:26">
      <c r="A24" s="49"/>
      <c r="B24" s="79"/>
      <c r="C24" s="58"/>
      <c r="D24" s="66"/>
      <c r="E24" s="80"/>
      <c r="F24" s="80"/>
      <c r="G24" s="80"/>
      <c r="H24" s="80"/>
      <c r="I24" s="80"/>
      <c r="J24" s="80"/>
      <c r="K24" s="80"/>
      <c r="L24" s="80"/>
      <c r="M24" s="80"/>
      <c r="N24" s="80"/>
      <c r="O24" s="80"/>
      <c r="P24" s="80"/>
      <c r="Q24" s="80"/>
      <c r="R24" s="80"/>
      <c r="S24" s="80"/>
      <c r="T24" s="80"/>
      <c r="U24" s="80"/>
      <c r="V24" s="80"/>
      <c r="W24" s="80"/>
      <c r="X24" s="80"/>
      <c r="Y24" s="81"/>
      <c r="Z24" s="49"/>
    </row>
    <row r="25" spans="1:26" s="49" customFormat="1">
      <c r="A25" s="60" t="s">
        <v>79</v>
      </c>
      <c r="Y25" s="52" t="s">
        <v>28</v>
      </c>
    </row>
    <row r="26" spans="1:26" s="49" customFormat="1">
      <c r="B26" s="410" t="s">
        <v>83</v>
      </c>
      <c r="C26" s="410"/>
      <c r="D26" s="410"/>
      <c r="E26" s="88" t="str">
        <f>IF(E23="","",E13-E23)</f>
        <v/>
      </c>
      <c r="F26" s="88" t="str">
        <f t="shared" ref="F26:X26" si="12">IF(F23="","",F13-F23)</f>
        <v/>
      </c>
      <c r="G26" s="88" t="str">
        <f t="shared" si="12"/>
        <v/>
      </c>
      <c r="H26" s="88" t="str">
        <f t="shared" si="12"/>
        <v/>
      </c>
      <c r="I26" s="88" t="str">
        <f t="shared" si="12"/>
        <v/>
      </c>
      <c r="J26" s="88" t="str">
        <f t="shared" si="12"/>
        <v/>
      </c>
      <c r="K26" s="88" t="str">
        <f t="shared" si="12"/>
        <v/>
      </c>
      <c r="L26" s="88" t="str">
        <f t="shared" si="12"/>
        <v/>
      </c>
      <c r="M26" s="88" t="str">
        <f t="shared" si="12"/>
        <v/>
      </c>
      <c r="N26" s="88" t="str">
        <f t="shared" si="12"/>
        <v/>
      </c>
      <c r="O26" s="88" t="str">
        <f t="shared" si="12"/>
        <v/>
      </c>
      <c r="P26" s="88" t="str">
        <f t="shared" si="12"/>
        <v/>
      </c>
      <c r="Q26" s="88" t="str">
        <f t="shared" si="12"/>
        <v/>
      </c>
      <c r="R26" s="88" t="str">
        <f t="shared" si="12"/>
        <v/>
      </c>
      <c r="S26" s="88" t="str">
        <f t="shared" si="12"/>
        <v/>
      </c>
      <c r="T26" s="88" t="str">
        <f t="shared" si="12"/>
        <v/>
      </c>
      <c r="U26" s="88" t="str">
        <f t="shared" si="12"/>
        <v/>
      </c>
      <c r="V26" s="88" t="str">
        <f t="shared" si="12"/>
        <v/>
      </c>
      <c r="W26" s="88" t="str">
        <f t="shared" si="12"/>
        <v/>
      </c>
      <c r="X26" s="88" t="str">
        <f t="shared" si="12"/>
        <v/>
      </c>
      <c r="Y26" s="89" t="str">
        <f>IF(SUM(E26:X26)=0,"",SUM(E26:X26))</f>
        <v/>
      </c>
    </row>
    <row r="27" spans="1:26" s="49" customFormat="1"/>
    <row r="28" spans="1:26">
      <c r="A28" s="60" t="s">
        <v>73</v>
      </c>
      <c r="B28" s="49"/>
      <c r="C28" s="49"/>
      <c r="D28" s="52"/>
      <c r="E28" s="52" t="s">
        <v>28</v>
      </c>
      <c r="Z28" s="49"/>
    </row>
    <row r="29" spans="1:26">
      <c r="A29" s="49"/>
      <c r="B29" s="411" t="s">
        <v>86</v>
      </c>
      <c r="C29" s="411"/>
      <c r="D29" s="412" t="str">
        <f>IF(NPV(C30,E26:X26)=0,"",NPV(C30,E26:X26))</f>
        <v/>
      </c>
      <c r="E29" s="413"/>
      <c r="F29" s="49"/>
      <c r="G29" s="49"/>
      <c r="H29" s="49"/>
      <c r="I29" s="49"/>
      <c r="J29" s="49"/>
      <c r="K29" s="49"/>
      <c r="L29" s="49"/>
      <c r="M29" s="49"/>
      <c r="N29" s="49"/>
      <c r="O29" s="49"/>
      <c r="P29" s="49"/>
      <c r="Q29" s="49"/>
      <c r="R29" s="49"/>
      <c r="S29" s="49"/>
      <c r="T29" s="49"/>
      <c r="U29" s="49"/>
      <c r="V29" s="49"/>
      <c r="W29" s="49"/>
      <c r="X29" s="49"/>
      <c r="Y29" s="49"/>
      <c r="Z29" s="49"/>
    </row>
    <row r="30" spans="1:26">
      <c r="A30" s="49"/>
      <c r="B30" s="336" t="s">
        <v>80</v>
      </c>
      <c r="C30" s="505">
        <f>運営権対価!$D$22</f>
        <v>1.6070000000000001E-2</v>
      </c>
      <c r="D30" s="85"/>
      <c r="E30" s="85"/>
      <c r="F30" s="49"/>
      <c r="G30" s="49"/>
      <c r="H30" s="49"/>
      <c r="I30" s="49"/>
      <c r="J30" s="49"/>
      <c r="K30" s="49"/>
      <c r="L30" s="49"/>
      <c r="M30" s="49"/>
      <c r="N30" s="49"/>
      <c r="O30" s="49"/>
      <c r="P30" s="49"/>
      <c r="Q30" s="49"/>
      <c r="R30" s="49"/>
      <c r="S30" s="49"/>
      <c r="T30" s="49"/>
      <c r="U30" s="49"/>
      <c r="V30" s="49"/>
      <c r="W30" s="49"/>
      <c r="X30" s="49"/>
      <c r="Y30" s="49"/>
      <c r="Z30" s="49"/>
    </row>
    <row r="31" spans="1:26">
      <c r="A31" s="49"/>
      <c r="B31" s="49"/>
      <c r="C31" s="49"/>
      <c r="D31" s="49"/>
      <c r="E31" s="6"/>
      <c r="F31" s="6"/>
      <c r="G31" s="6"/>
      <c r="H31" s="6"/>
      <c r="I31" s="6"/>
      <c r="J31" s="6"/>
      <c r="K31" s="6"/>
      <c r="L31" s="6"/>
      <c r="M31" s="6"/>
      <c r="N31" s="6"/>
      <c r="O31" s="6"/>
      <c r="P31" s="6"/>
      <c r="Q31" s="6"/>
      <c r="R31" s="6"/>
      <c r="S31" s="6"/>
      <c r="T31" s="6"/>
      <c r="U31" s="6"/>
      <c r="V31" s="6"/>
      <c r="W31" s="6"/>
      <c r="X31" s="6"/>
      <c r="Y31" s="6"/>
      <c r="Z31" s="49"/>
    </row>
    <row r="32" spans="1:26">
      <c r="A32" s="49"/>
      <c r="B32" s="49"/>
      <c r="C32" s="49"/>
      <c r="D32" s="49"/>
      <c r="E32" s="49"/>
      <c r="F32" s="49"/>
      <c r="G32" s="49"/>
      <c r="H32" s="49"/>
      <c r="I32" s="49"/>
      <c r="J32" s="49"/>
      <c r="K32" s="49"/>
      <c r="L32" s="49"/>
      <c r="M32" s="49"/>
      <c r="N32" s="49"/>
      <c r="O32" s="49"/>
      <c r="P32" s="49"/>
      <c r="Q32" s="49"/>
      <c r="R32" s="49"/>
      <c r="S32" s="49"/>
      <c r="T32" s="49"/>
      <c r="U32" s="49"/>
      <c r="V32" s="49"/>
      <c r="W32" s="49"/>
      <c r="X32" s="49"/>
      <c r="Y32" s="49"/>
      <c r="Z32" s="49"/>
    </row>
    <row r="33" spans="1:26">
      <c r="A33" s="49"/>
      <c r="B33" s="49"/>
      <c r="C33" s="49"/>
      <c r="D33" s="49"/>
      <c r="E33" s="49"/>
      <c r="F33" s="49"/>
      <c r="G33" s="49"/>
      <c r="H33" s="49"/>
      <c r="I33" s="49"/>
      <c r="J33" s="49"/>
      <c r="K33" s="49"/>
      <c r="L33" s="49"/>
      <c r="M33" s="49"/>
      <c r="N33" s="49"/>
      <c r="O33" s="49"/>
      <c r="P33" s="49"/>
      <c r="Q33" s="49"/>
      <c r="R33" s="49"/>
      <c r="S33" s="49"/>
      <c r="T33" s="49"/>
      <c r="U33" s="49"/>
      <c r="V33" s="49"/>
      <c r="W33" s="49"/>
      <c r="X33" s="49"/>
      <c r="Y33" s="49"/>
      <c r="Z33" s="49"/>
    </row>
    <row r="34" spans="1:26">
      <c r="A34" s="49"/>
      <c r="B34" s="49"/>
      <c r="C34" s="49"/>
      <c r="D34" s="49"/>
      <c r="E34" s="49"/>
      <c r="F34" s="49"/>
      <c r="G34" s="49"/>
      <c r="H34" s="49"/>
      <c r="I34" s="49"/>
      <c r="J34" s="49"/>
      <c r="K34" s="49"/>
      <c r="L34" s="49"/>
      <c r="M34" s="49"/>
      <c r="N34" s="49"/>
      <c r="O34" s="49"/>
      <c r="P34" s="49"/>
      <c r="Q34" s="49"/>
      <c r="R34" s="49"/>
      <c r="S34" s="49"/>
      <c r="T34" s="49"/>
      <c r="U34" s="49"/>
      <c r="V34" s="49"/>
      <c r="W34" s="49"/>
      <c r="X34" s="49"/>
      <c r="Y34" s="49"/>
      <c r="Z34" s="49"/>
    </row>
    <row r="35" spans="1:26">
      <c r="A35" s="49"/>
      <c r="B35" s="49"/>
      <c r="C35" s="49"/>
      <c r="D35" s="49"/>
      <c r="E35" s="49"/>
      <c r="F35" s="49"/>
      <c r="G35" s="49"/>
      <c r="H35" s="49"/>
      <c r="I35" s="49"/>
      <c r="J35" s="49"/>
      <c r="K35" s="49"/>
      <c r="L35" s="49"/>
      <c r="M35" s="49"/>
      <c r="N35" s="49"/>
      <c r="O35" s="49"/>
      <c r="P35" s="49"/>
      <c r="Q35" s="49"/>
      <c r="R35" s="49"/>
      <c r="S35" s="49"/>
      <c r="T35" s="49"/>
      <c r="U35" s="49"/>
      <c r="V35" s="49"/>
      <c r="W35" s="49"/>
      <c r="X35" s="49"/>
      <c r="Y35" s="49"/>
      <c r="Z35" s="49"/>
    </row>
    <row r="36" spans="1:26">
      <c r="A36" s="49"/>
      <c r="B36" s="49"/>
      <c r="C36" s="49"/>
      <c r="D36" s="49"/>
      <c r="E36" s="49"/>
      <c r="F36" s="49"/>
      <c r="G36" s="49"/>
      <c r="H36" s="49"/>
      <c r="I36" s="49"/>
      <c r="J36" s="49"/>
      <c r="K36" s="49"/>
      <c r="L36" s="49"/>
      <c r="M36" s="49"/>
      <c r="N36" s="49"/>
      <c r="O36" s="49"/>
      <c r="P36" s="49"/>
      <c r="Q36" s="49"/>
      <c r="R36" s="49"/>
      <c r="S36" s="49"/>
      <c r="T36" s="49"/>
      <c r="U36" s="49"/>
      <c r="V36" s="49"/>
      <c r="W36" s="49"/>
      <c r="X36" s="49"/>
      <c r="Y36" s="49"/>
      <c r="Z36" s="49"/>
    </row>
    <row r="37" spans="1:26">
      <c r="A37" s="49"/>
      <c r="B37" s="49"/>
      <c r="C37" s="49"/>
      <c r="D37" s="49"/>
      <c r="E37" s="49"/>
      <c r="F37" s="49"/>
      <c r="G37" s="49"/>
      <c r="H37" s="49"/>
      <c r="I37" s="49"/>
      <c r="J37" s="49"/>
      <c r="K37" s="49"/>
      <c r="L37" s="49"/>
      <c r="M37" s="49"/>
      <c r="N37" s="49"/>
      <c r="O37" s="49"/>
      <c r="P37" s="49"/>
      <c r="Q37" s="49"/>
      <c r="R37" s="49"/>
      <c r="S37" s="49"/>
      <c r="T37" s="49"/>
      <c r="U37" s="49"/>
      <c r="V37" s="49"/>
      <c r="W37" s="49"/>
      <c r="X37" s="49"/>
      <c r="Y37" s="49"/>
      <c r="Z37" s="49"/>
    </row>
    <row r="38" spans="1:26">
      <c r="A38" s="49"/>
      <c r="B38" s="49"/>
      <c r="C38" s="49"/>
      <c r="D38" s="49"/>
      <c r="E38" s="49"/>
      <c r="F38" s="49"/>
      <c r="G38" s="49"/>
      <c r="H38" s="49"/>
      <c r="I38" s="49"/>
      <c r="J38" s="49"/>
      <c r="K38" s="49"/>
      <c r="L38" s="49"/>
      <c r="M38" s="49"/>
      <c r="N38" s="49"/>
      <c r="O38" s="49"/>
      <c r="P38" s="49"/>
      <c r="Q38" s="49"/>
      <c r="R38" s="49"/>
      <c r="S38" s="49"/>
      <c r="T38" s="49"/>
      <c r="U38" s="49"/>
      <c r="V38" s="49"/>
      <c r="W38" s="49"/>
      <c r="X38" s="49"/>
      <c r="Y38" s="49"/>
      <c r="Z38" s="49"/>
    </row>
  </sheetData>
  <mergeCells count="8">
    <mergeCell ref="P10:S10"/>
    <mergeCell ref="T10:W10"/>
    <mergeCell ref="B26:D26"/>
    <mergeCell ref="B29:C29"/>
    <mergeCell ref="D29:E29"/>
    <mergeCell ref="E10:G10"/>
    <mergeCell ref="H10:K10"/>
    <mergeCell ref="L10:O10"/>
  </mergeCells>
  <phoneticPr fontId="3"/>
  <printOptions horizontalCentered="1"/>
  <pageMargins left="0.98425196850393704" right="0.98425196850393704" top="0.98425196850393704" bottom="0.98425196850393704" header="0.51181102362204722" footer="0.51181102362204722"/>
  <pageSetup paperSize="8" scale="58"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CDB727-8AAC-41A9-ABB7-DC9F2E738E89}">
  <sheetPr>
    <tabColor rgb="FF0070C0"/>
    <pageSetUpPr fitToPage="1"/>
  </sheetPr>
  <dimension ref="A1:AA77"/>
  <sheetViews>
    <sheetView showGridLines="0" view="pageBreakPreview" zoomScaleNormal="55" zoomScaleSheetLayoutView="100" workbookViewId="0"/>
  </sheetViews>
  <sheetFormatPr defaultColWidth="0" defaultRowHeight="14.15" customHeight="1"/>
  <cols>
    <col min="1" max="1" width="4.08984375" style="49" customWidth="1"/>
    <col min="2" max="2" width="7.453125" style="1" customWidth="1"/>
    <col min="3" max="5" width="14.26953125" style="1" customWidth="1"/>
    <col min="6" max="26" width="12.6328125" style="1" customWidth="1"/>
    <col min="27" max="27" width="9" style="49" customWidth="1"/>
    <col min="28" max="16384" width="9" style="1" hidden="1"/>
  </cols>
  <sheetData>
    <row r="1" spans="1:26" s="49" customFormat="1" ht="20">
      <c r="A1" s="51" t="s">
        <v>259</v>
      </c>
    </row>
    <row r="2" spans="1:26" s="49" customFormat="1" ht="14"/>
    <row r="3" spans="1:26" s="49" customFormat="1" ht="15.5">
      <c r="A3" s="51"/>
    </row>
    <row r="4" spans="1:26" s="49" customFormat="1" ht="14">
      <c r="Z4" s="52"/>
    </row>
    <row r="5" spans="1:26" ht="14">
      <c r="A5" s="134" t="s">
        <v>237</v>
      </c>
      <c r="B5" s="135"/>
      <c r="C5" s="135"/>
      <c r="D5" s="135"/>
      <c r="E5" s="135"/>
      <c r="F5" s="49"/>
      <c r="G5" s="49"/>
      <c r="H5" s="49"/>
      <c r="I5" s="49"/>
      <c r="J5" s="49"/>
      <c r="K5" s="49"/>
      <c r="L5" s="49"/>
      <c r="M5" s="49"/>
      <c r="N5" s="49"/>
      <c r="O5" s="49"/>
      <c r="P5" s="49"/>
      <c r="Q5" s="49"/>
      <c r="R5" s="49"/>
      <c r="S5" s="49"/>
      <c r="T5" s="49"/>
      <c r="U5" s="49"/>
      <c r="V5" s="49"/>
      <c r="W5" s="49"/>
      <c r="X5" s="49"/>
      <c r="Y5" s="49"/>
      <c r="Z5" s="49"/>
    </row>
    <row r="6" spans="1:26" ht="14">
      <c r="A6" s="135"/>
      <c r="B6" s="132" t="s">
        <v>248</v>
      </c>
      <c r="C6" s="132"/>
      <c r="D6" s="135"/>
      <c r="E6" s="135"/>
      <c r="F6" s="49"/>
      <c r="G6" s="49"/>
      <c r="H6" s="49"/>
      <c r="I6" s="49"/>
      <c r="J6" s="49"/>
      <c r="K6" s="49"/>
      <c r="L6" s="49"/>
      <c r="M6" s="49"/>
      <c r="N6" s="49"/>
      <c r="O6" s="49"/>
      <c r="P6" s="49"/>
      <c r="Q6" s="49"/>
      <c r="R6" s="49"/>
      <c r="S6" s="49"/>
      <c r="T6" s="49"/>
      <c r="U6" s="49"/>
      <c r="V6" s="49"/>
      <c r="W6" s="49"/>
      <c r="X6" s="49"/>
      <c r="Y6" s="49"/>
      <c r="Z6" s="49"/>
    </row>
    <row r="7" spans="1:26" ht="14">
      <c r="A7" s="135"/>
      <c r="B7" s="132"/>
      <c r="C7" s="132"/>
      <c r="D7" s="135"/>
      <c r="E7" s="135"/>
      <c r="F7" s="49"/>
      <c r="G7" s="49"/>
      <c r="H7" s="49"/>
      <c r="I7" s="49"/>
      <c r="J7" s="49"/>
      <c r="K7" s="49"/>
      <c r="L7" s="49"/>
      <c r="M7" s="49"/>
      <c r="N7" s="49"/>
      <c r="O7" s="49"/>
      <c r="P7" s="49"/>
      <c r="Q7" s="49"/>
      <c r="R7" s="49"/>
      <c r="S7" s="49"/>
      <c r="T7" s="49"/>
      <c r="U7" s="49"/>
      <c r="V7" s="49"/>
      <c r="W7" s="49"/>
      <c r="X7" s="49"/>
      <c r="Y7" s="49"/>
      <c r="Z7" s="52" t="s">
        <v>28</v>
      </c>
    </row>
    <row r="8" spans="1:26" ht="14">
      <c r="A8" s="135"/>
      <c r="B8" s="135"/>
      <c r="C8" s="135"/>
      <c r="D8" s="135"/>
      <c r="E8" s="135"/>
      <c r="F8" s="41">
        <v>5</v>
      </c>
      <c r="G8" s="41">
        <v>6</v>
      </c>
      <c r="H8" s="41">
        <v>7</v>
      </c>
      <c r="I8" s="41">
        <v>8</v>
      </c>
      <c r="J8" s="41">
        <v>9</v>
      </c>
      <c r="K8" s="41">
        <v>10</v>
      </c>
      <c r="L8" s="41">
        <v>11</v>
      </c>
      <c r="M8" s="41">
        <v>12</v>
      </c>
      <c r="N8" s="41">
        <v>13</v>
      </c>
      <c r="O8" s="41">
        <v>14</v>
      </c>
      <c r="P8" s="41">
        <v>15</v>
      </c>
      <c r="Q8" s="41">
        <v>16</v>
      </c>
      <c r="R8" s="41">
        <v>17</v>
      </c>
      <c r="S8" s="41">
        <v>18</v>
      </c>
      <c r="T8" s="41">
        <v>19</v>
      </c>
      <c r="U8" s="41">
        <v>20</v>
      </c>
      <c r="V8" s="41">
        <v>21</v>
      </c>
      <c r="W8" s="41">
        <v>22</v>
      </c>
      <c r="X8" s="41">
        <v>23</v>
      </c>
      <c r="Y8" s="41">
        <v>24</v>
      </c>
      <c r="Z8" s="4"/>
    </row>
    <row r="9" spans="1:26" ht="14">
      <c r="A9" s="135"/>
      <c r="B9" s="135"/>
      <c r="C9" s="135"/>
      <c r="D9" s="135"/>
      <c r="E9" s="135"/>
      <c r="F9" s="2">
        <v>1</v>
      </c>
      <c r="G9" s="2">
        <f t="shared" ref="G9:Y9" si="0">F9+1</f>
        <v>2</v>
      </c>
      <c r="H9" s="2">
        <f t="shared" si="0"/>
        <v>3</v>
      </c>
      <c r="I9" s="2">
        <f t="shared" si="0"/>
        <v>4</v>
      </c>
      <c r="J9" s="2">
        <f t="shared" si="0"/>
        <v>5</v>
      </c>
      <c r="K9" s="2">
        <f t="shared" si="0"/>
        <v>6</v>
      </c>
      <c r="L9" s="2">
        <f t="shared" si="0"/>
        <v>7</v>
      </c>
      <c r="M9" s="2">
        <f t="shared" si="0"/>
        <v>8</v>
      </c>
      <c r="N9" s="2">
        <f t="shared" si="0"/>
        <v>9</v>
      </c>
      <c r="O9" s="2">
        <f t="shared" si="0"/>
        <v>10</v>
      </c>
      <c r="P9" s="2">
        <f t="shared" si="0"/>
        <v>11</v>
      </c>
      <c r="Q9" s="2">
        <f t="shared" si="0"/>
        <v>12</v>
      </c>
      <c r="R9" s="2">
        <f t="shared" si="0"/>
        <v>13</v>
      </c>
      <c r="S9" s="2">
        <f t="shared" si="0"/>
        <v>14</v>
      </c>
      <c r="T9" s="2">
        <f t="shared" si="0"/>
        <v>15</v>
      </c>
      <c r="U9" s="2">
        <f t="shared" si="0"/>
        <v>16</v>
      </c>
      <c r="V9" s="2">
        <f t="shared" si="0"/>
        <v>17</v>
      </c>
      <c r="W9" s="2">
        <f t="shared" si="0"/>
        <v>18</v>
      </c>
      <c r="X9" s="2">
        <f t="shared" si="0"/>
        <v>19</v>
      </c>
      <c r="Y9" s="2">
        <f t="shared" si="0"/>
        <v>20</v>
      </c>
      <c r="Z9" s="340" t="s">
        <v>9</v>
      </c>
    </row>
    <row r="10" spans="1:26" ht="14">
      <c r="A10" s="135"/>
      <c r="B10" s="136"/>
      <c r="C10" s="136"/>
      <c r="D10" s="135"/>
      <c r="E10" s="135"/>
      <c r="F10" s="3">
        <v>45382</v>
      </c>
      <c r="G10" s="3">
        <f t="shared" ref="G10:Y10" si="1">DATE(YEAR(F10)+1,MONTH(F10),DAY(F10))</f>
        <v>45747</v>
      </c>
      <c r="H10" s="3">
        <f t="shared" si="1"/>
        <v>46112</v>
      </c>
      <c r="I10" s="3">
        <f t="shared" si="1"/>
        <v>46477</v>
      </c>
      <c r="J10" s="3">
        <f t="shared" si="1"/>
        <v>46843</v>
      </c>
      <c r="K10" s="3">
        <f t="shared" si="1"/>
        <v>47208</v>
      </c>
      <c r="L10" s="3">
        <f t="shared" si="1"/>
        <v>47573</v>
      </c>
      <c r="M10" s="3">
        <f t="shared" si="1"/>
        <v>47938</v>
      </c>
      <c r="N10" s="3">
        <f t="shared" si="1"/>
        <v>48304</v>
      </c>
      <c r="O10" s="3">
        <f t="shared" si="1"/>
        <v>48669</v>
      </c>
      <c r="P10" s="3">
        <f t="shared" si="1"/>
        <v>49034</v>
      </c>
      <c r="Q10" s="3">
        <f t="shared" si="1"/>
        <v>49399</v>
      </c>
      <c r="R10" s="3">
        <f t="shared" si="1"/>
        <v>49765</v>
      </c>
      <c r="S10" s="3">
        <f t="shared" si="1"/>
        <v>50130</v>
      </c>
      <c r="T10" s="3">
        <f t="shared" si="1"/>
        <v>50495</v>
      </c>
      <c r="U10" s="3">
        <f t="shared" si="1"/>
        <v>50860</v>
      </c>
      <c r="V10" s="3">
        <f t="shared" si="1"/>
        <v>51226</v>
      </c>
      <c r="W10" s="3">
        <f t="shared" si="1"/>
        <v>51591</v>
      </c>
      <c r="X10" s="3">
        <f t="shared" si="1"/>
        <v>51956</v>
      </c>
      <c r="Y10" s="3">
        <f t="shared" si="1"/>
        <v>52321</v>
      </c>
      <c r="Z10" s="5"/>
    </row>
    <row r="11" spans="1:26" ht="14">
      <c r="A11" s="135"/>
      <c r="B11" s="137" t="s">
        <v>71</v>
      </c>
      <c r="C11" s="138"/>
      <c r="D11" s="139"/>
      <c r="E11" s="140"/>
      <c r="F11" s="167">
        <v>5</v>
      </c>
      <c r="G11" s="167">
        <v>43</v>
      </c>
      <c r="H11" s="167">
        <v>20</v>
      </c>
      <c r="I11" s="167">
        <v>17</v>
      </c>
      <c r="J11" s="167">
        <v>6</v>
      </c>
      <c r="K11" s="167">
        <v>5</v>
      </c>
      <c r="L11" s="167">
        <v>28</v>
      </c>
      <c r="M11" s="167">
        <v>20</v>
      </c>
      <c r="N11" s="167">
        <v>23</v>
      </c>
      <c r="O11" s="167">
        <v>25</v>
      </c>
      <c r="P11" s="167">
        <v>25</v>
      </c>
      <c r="Q11" s="167">
        <v>28</v>
      </c>
      <c r="R11" s="167">
        <v>5</v>
      </c>
      <c r="S11" s="167">
        <v>17</v>
      </c>
      <c r="T11" s="167">
        <v>6</v>
      </c>
      <c r="U11" s="167">
        <v>5</v>
      </c>
      <c r="V11" s="167">
        <v>43</v>
      </c>
      <c r="W11" s="167">
        <v>20</v>
      </c>
      <c r="X11" s="167">
        <v>8</v>
      </c>
      <c r="Y11" s="167">
        <v>6</v>
      </c>
      <c r="Z11" s="167">
        <f>SUM(F11:Y11)</f>
        <v>355</v>
      </c>
    </row>
    <row r="12" spans="1:26" ht="14">
      <c r="A12" s="135"/>
      <c r="B12" s="141"/>
      <c r="C12" s="141"/>
      <c r="D12" s="141"/>
      <c r="E12" s="142"/>
      <c r="F12" s="68"/>
      <c r="G12" s="67"/>
      <c r="H12" s="67"/>
      <c r="I12" s="67"/>
      <c r="J12" s="67"/>
      <c r="K12" s="67"/>
      <c r="L12" s="67"/>
      <c r="M12" s="67"/>
      <c r="N12" s="67"/>
      <c r="O12" s="67"/>
      <c r="P12" s="67"/>
      <c r="Q12" s="67"/>
      <c r="R12" s="67"/>
      <c r="S12" s="67"/>
      <c r="T12" s="67"/>
      <c r="U12" s="67"/>
      <c r="V12" s="67"/>
      <c r="W12" s="67"/>
      <c r="X12" s="67"/>
      <c r="Y12" s="67"/>
      <c r="Z12" s="67"/>
    </row>
    <row r="13" spans="1:26" ht="14">
      <c r="A13" s="134" t="s">
        <v>238</v>
      </c>
      <c r="B13" s="135"/>
      <c r="C13" s="135"/>
      <c r="D13" s="135"/>
      <c r="E13" s="135"/>
      <c r="F13" s="49"/>
      <c r="G13" s="49"/>
      <c r="H13" s="49"/>
      <c r="I13" s="49"/>
      <c r="J13" s="49"/>
      <c r="K13" s="49"/>
      <c r="L13" s="49"/>
      <c r="M13" s="49"/>
      <c r="N13" s="49"/>
      <c r="O13" s="49"/>
      <c r="P13" s="49"/>
      <c r="Q13" s="49"/>
      <c r="R13" s="49"/>
      <c r="S13" s="49"/>
      <c r="T13" s="49"/>
      <c r="U13" s="49"/>
      <c r="V13" s="49"/>
      <c r="W13" s="49"/>
      <c r="X13" s="49"/>
      <c r="Y13" s="49"/>
      <c r="Z13" s="49"/>
    </row>
    <row r="14" spans="1:26" ht="14">
      <c r="A14" s="135"/>
      <c r="B14" s="132" t="s">
        <v>249</v>
      </c>
      <c r="C14" s="132"/>
      <c r="D14" s="135"/>
      <c r="E14" s="135"/>
      <c r="F14" s="49"/>
      <c r="G14" s="49"/>
      <c r="H14" s="49"/>
      <c r="I14" s="49"/>
      <c r="J14" s="49"/>
      <c r="K14" s="49"/>
      <c r="L14" s="49"/>
      <c r="M14" s="49"/>
      <c r="N14" s="49"/>
      <c r="O14" s="49"/>
      <c r="P14" s="49"/>
      <c r="Q14" s="49"/>
      <c r="R14" s="49"/>
      <c r="S14" s="49"/>
      <c r="T14" s="49"/>
      <c r="U14" s="49"/>
      <c r="V14" s="49"/>
      <c r="W14" s="49"/>
      <c r="X14" s="49"/>
      <c r="Y14" s="49"/>
      <c r="Z14" s="49"/>
    </row>
    <row r="15" spans="1:26" ht="14">
      <c r="A15" s="135"/>
      <c r="B15" s="132"/>
      <c r="C15" s="132"/>
      <c r="D15" s="135"/>
      <c r="E15" s="135"/>
      <c r="F15" s="49"/>
      <c r="G15" s="49"/>
      <c r="H15" s="49"/>
      <c r="I15" s="49"/>
      <c r="J15" s="49"/>
      <c r="K15" s="49"/>
      <c r="L15" s="49"/>
      <c r="M15" s="49"/>
      <c r="N15" s="49"/>
      <c r="O15" s="49"/>
      <c r="P15" s="49"/>
      <c r="Q15" s="49"/>
      <c r="R15" s="49"/>
      <c r="S15" s="49"/>
      <c r="T15" s="49"/>
      <c r="U15" s="49"/>
      <c r="V15" s="49"/>
      <c r="W15" s="49"/>
      <c r="X15" s="49"/>
      <c r="Y15" s="49"/>
      <c r="Z15" s="52" t="s">
        <v>28</v>
      </c>
    </row>
    <row r="16" spans="1:26" ht="14">
      <c r="A16" s="1"/>
      <c r="B16" s="49"/>
      <c r="C16" s="49"/>
      <c r="D16" s="49"/>
      <c r="E16" s="49"/>
      <c r="F16" s="41">
        <v>5</v>
      </c>
      <c r="G16" s="41">
        <v>6</v>
      </c>
      <c r="H16" s="41">
        <v>7</v>
      </c>
      <c r="I16" s="41">
        <v>8</v>
      </c>
      <c r="J16" s="41">
        <v>9</v>
      </c>
      <c r="K16" s="41">
        <v>10</v>
      </c>
      <c r="L16" s="41">
        <v>11</v>
      </c>
      <c r="M16" s="41">
        <v>12</v>
      </c>
      <c r="N16" s="41">
        <v>13</v>
      </c>
      <c r="O16" s="41">
        <v>14</v>
      </c>
      <c r="P16" s="41">
        <v>15</v>
      </c>
      <c r="Q16" s="41">
        <v>16</v>
      </c>
      <c r="R16" s="41">
        <v>17</v>
      </c>
      <c r="S16" s="41">
        <v>18</v>
      </c>
      <c r="T16" s="41">
        <v>19</v>
      </c>
      <c r="U16" s="41">
        <v>20</v>
      </c>
      <c r="V16" s="41">
        <v>21</v>
      </c>
      <c r="W16" s="41">
        <v>22</v>
      </c>
      <c r="X16" s="41">
        <v>23</v>
      </c>
      <c r="Y16" s="41">
        <v>24</v>
      </c>
      <c r="Z16" s="4"/>
    </row>
    <row r="17" spans="1:26" ht="14">
      <c r="B17" s="49"/>
      <c r="C17" s="49"/>
      <c r="D17" s="49"/>
      <c r="E17" s="49"/>
      <c r="F17" s="2">
        <v>1</v>
      </c>
      <c r="G17" s="2">
        <f t="shared" ref="G17:Y17" si="2">F17+1</f>
        <v>2</v>
      </c>
      <c r="H17" s="2">
        <f t="shared" si="2"/>
        <v>3</v>
      </c>
      <c r="I17" s="2">
        <f t="shared" si="2"/>
        <v>4</v>
      </c>
      <c r="J17" s="2">
        <f t="shared" si="2"/>
        <v>5</v>
      </c>
      <c r="K17" s="2">
        <f t="shared" si="2"/>
        <v>6</v>
      </c>
      <c r="L17" s="2">
        <f t="shared" si="2"/>
        <v>7</v>
      </c>
      <c r="M17" s="2">
        <f t="shared" si="2"/>
        <v>8</v>
      </c>
      <c r="N17" s="2">
        <f t="shared" si="2"/>
        <v>9</v>
      </c>
      <c r="O17" s="2">
        <f t="shared" si="2"/>
        <v>10</v>
      </c>
      <c r="P17" s="2">
        <f t="shared" si="2"/>
        <v>11</v>
      </c>
      <c r="Q17" s="2">
        <f t="shared" si="2"/>
        <v>12</v>
      </c>
      <c r="R17" s="2">
        <f t="shared" si="2"/>
        <v>13</v>
      </c>
      <c r="S17" s="2">
        <f t="shared" si="2"/>
        <v>14</v>
      </c>
      <c r="T17" s="2">
        <f t="shared" si="2"/>
        <v>15</v>
      </c>
      <c r="U17" s="2">
        <f t="shared" si="2"/>
        <v>16</v>
      </c>
      <c r="V17" s="2">
        <f t="shared" si="2"/>
        <v>17</v>
      </c>
      <c r="W17" s="2">
        <f t="shared" si="2"/>
        <v>18</v>
      </c>
      <c r="X17" s="2">
        <f t="shared" si="2"/>
        <v>19</v>
      </c>
      <c r="Y17" s="2">
        <f t="shared" si="2"/>
        <v>20</v>
      </c>
      <c r="Z17" s="340" t="s">
        <v>9</v>
      </c>
    </row>
    <row r="18" spans="1:26" ht="14">
      <c r="B18" s="62"/>
      <c r="C18" s="62"/>
      <c r="D18" s="49"/>
      <c r="E18" s="49"/>
      <c r="F18" s="3">
        <v>45382</v>
      </c>
      <c r="G18" s="3">
        <f t="shared" ref="G18:Y18" si="3">DATE(YEAR(F18)+1,MONTH(F18),DAY(F18))</f>
        <v>45747</v>
      </c>
      <c r="H18" s="3">
        <f t="shared" si="3"/>
        <v>46112</v>
      </c>
      <c r="I18" s="3">
        <f t="shared" si="3"/>
        <v>46477</v>
      </c>
      <c r="J18" s="3">
        <f t="shared" si="3"/>
        <v>46843</v>
      </c>
      <c r="K18" s="3">
        <f t="shared" si="3"/>
        <v>47208</v>
      </c>
      <c r="L18" s="3">
        <f t="shared" si="3"/>
        <v>47573</v>
      </c>
      <c r="M18" s="3">
        <f t="shared" si="3"/>
        <v>47938</v>
      </c>
      <c r="N18" s="3">
        <f t="shared" si="3"/>
        <v>48304</v>
      </c>
      <c r="O18" s="3">
        <f t="shared" si="3"/>
        <v>48669</v>
      </c>
      <c r="P18" s="3">
        <f t="shared" si="3"/>
        <v>49034</v>
      </c>
      <c r="Q18" s="3">
        <f t="shared" si="3"/>
        <v>49399</v>
      </c>
      <c r="R18" s="3">
        <f t="shared" si="3"/>
        <v>49765</v>
      </c>
      <c r="S18" s="3">
        <f t="shared" si="3"/>
        <v>50130</v>
      </c>
      <c r="T18" s="3">
        <f t="shared" si="3"/>
        <v>50495</v>
      </c>
      <c r="U18" s="3">
        <f t="shared" si="3"/>
        <v>50860</v>
      </c>
      <c r="V18" s="3">
        <f t="shared" si="3"/>
        <v>51226</v>
      </c>
      <c r="W18" s="3">
        <f t="shared" si="3"/>
        <v>51591</v>
      </c>
      <c r="X18" s="3">
        <f t="shared" si="3"/>
        <v>51956</v>
      </c>
      <c r="Y18" s="3">
        <f t="shared" si="3"/>
        <v>52321</v>
      </c>
      <c r="Z18" s="5"/>
    </row>
    <row r="19" spans="1:26" ht="14">
      <c r="A19" s="6"/>
      <c r="B19" s="129" t="s">
        <v>71</v>
      </c>
      <c r="C19" s="130"/>
      <c r="D19" s="97"/>
      <c r="E19" s="131"/>
      <c r="F19" s="167">
        <v>3</v>
      </c>
      <c r="G19" s="167">
        <v>37</v>
      </c>
      <c r="H19" s="167">
        <v>14</v>
      </c>
      <c r="I19" s="167">
        <v>15</v>
      </c>
      <c r="J19" s="167">
        <v>4</v>
      </c>
      <c r="K19" s="167">
        <v>3</v>
      </c>
      <c r="L19" s="167">
        <v>26</v>
      </c>
      <c r="M19" s="167">
        <v>14</v>
      </c>
      <c r="N19" s="167">
        <v>17</v>
      </c>
      <c r="O19" s="167">
        <v>17</v>
      </c>
      <c r="P19" s="167">
        <v>17</v>
      </c>
      <c r="Q19" s="167">
        <v>26</v>
      </c>
      <c r="R19" s="167">
        <v>3</v>
      </c>
      <c r="S19" s="167">
        <v>15</v>
      </c>
      <c r="T19" s="167">
        <v>4</v>
      </c>
      <c r="U19" s="167">
        <v>3</v>
      </c>
      <c r="V19" s="167">
        <v>37</v>
      </c>
      <c r="W19" s="167">
        <v>14</v>
      </c>
      <c r="X19" s="167">
        <v>6</v>
      </c>
      <c r="Y19" s="167">
        <v>4</v>
      </c>
      <c r="Z19" s="167">
        <f>SUM(F19:Y19)</f>
        <v>279</v>
      </c>
    </row>
    <row r="20" spans="1:26" ht="14">
      <c r="B20" s="62"/>
      <c r="C20" s="62"/>
      <c r="D20" s="62"/>
      <c r="E20" s="49"/>
      <c r="F20" s="67"/>
      <c r="G20" s="67"/>
      <c r="H20" s="67"/>
      <c r="I20" s="67"/>
      <c r="J20" s="67"/>
      <c r="K20" s="67"/>
      <c r="L20" s="67"/>
      <c r="M20" s="67"/>
      <c r="N20" s="67"/>
      <c r="O20" s="67"/>
      <c r="P20" s="67"/>
      <c r="Q20" s="67"/>
      <c r="R20" s="67"/>
      <c r="S20" s="67"/>
      <c r="T20" s="67"/>
      <c r="U20" s="67"/>
      <c r="V20" s="67"/>
      <c r="W20" s="67"/>
      <c r="X20" s="67"/>
      <c r="Y20" s="67"/>
      <c r="Z20" s="67"/>
    </row>
    <row r="21" spans="1:26" ht="14">
      <c r="B21" s="62"/>
      <c r="C21" s="62"/>
      <c r="D21" s="62"/>
      <c r="E21" s="49"/>
      <c r="F21" s="67"/>
      <c r="G21" s="67"/>
      <c r="H21" s="67"/>
      <c r="I21" s="67"/>
      <c r="J21" s="67"/>
      <c r="K21" s="67"/>
      <c r="L21" s="67"/>
      <c r="M21" s="67"/>
      <c r="N21" s="67"/>
      <c r="O21" s="67"/>
      <c r="P21" s="67"/>
      <c r="Q21" s="67"/>
      <c r="R21" s="67"/>
      <c r="S21" s="67"/>
      <c r="T21" s="67"/>
      <c r="U21" s="67"/>
      <c r="V21" s="67"/>
      <c r="W21" s="67"/>
      <c r="X21" s="67"/>
      <c r="Y21" s="67"/>
      <c r="Z21" s="67"/>
    </row>
    <row r="22" spans="1:26" ht="14">
      <c r="A22" s="60" t="s">
        <v>213</v>
      </c>
      <c r="B22" s="62"/>
      <c r="C22" s="62"/>
      <c r="D22" s="62"/>
      <c r="E22" s="84"/>
      <c r="F22" s="67"/>
      <c r="G22" s="67"/>
      <c r="H22" s="67"/>
      <c r="I22" s="67"/>
      <c r="J22" s="67"/>
      <c r="K22" s="67"/>
      <c r="L22" s="67"/>
      <c r="M22" s="67"/>
      <c r="N22" s="67"/>
      <c r="O22" s="67"/>
      <c r="P22" s="67"/>
      <c r="Q22" s="67"/>
      <c r="R22" s="67"/>
      <c r="S22" s="67"/>
      <c r="T22" s="67"/>
      <c r="U22" s="67"/>
      <c r="V22" s="67"/>
      <c r="W22" s="67"/>
      <c r="X22" s="67"/>
      <c r="Y22" s="67"/>
      <c r="Z22" s="52" t="s">
        <v>28</v>
      </c>
    </row>
    <row r="23" spans="1:26" ht="14">
      <c r="B23" s="49"/>
      <c r="C23" s="49"/>
      <c r="D23" s="49"/>
      <c r="E23" s="49"/>
      <c r="F23" s="41">
        <v>5</v>
      </c>
      <c r="G23" s="41">
        <v>6</v>
      </c>
      <c r="H23" s="41">
        <v>7</v>
      </c>
      <c r="I23" s="41">
        <v>8</v>
      </c>
      <c r="J23" s="41">
        <v>9</v>
      </c>
      <c r="K23" s="41">
        <v>10</v>
      </c>
      <c r="L23" s="41">
        <v>11</v>
      </c>
      <c r="M23" s="41">
        <v>12</v>
      </c>
      <c r="N23" s="41">
        <v>13</v>
      </c>
      <c r="O23" s="41">
        <v>14</v>
      </c>
      <c r="P23" s="41">
        <v>15</v>
      </c>
      <c r="Q23" s="41">
        <v>16</v>
      </c>
      <c r="R23" s="41">
        <v>17</v>
      </c>
      <c r="S23" s="41">
        <v>18</v>
      </c>
      <c r="T23" s="41">
        <v>19</v>
      </c>
      <c r="U23" s="41">
        <v>20</v>
      </c>
      <c r="V23" s="41">
        <v>21</v>
      </c>
      <c r="W23" s="41">
        <v>22</v>
      </c>
      <c r="X23" s="41">
        <v>23</v>
      </c>
      <c r="Y23" s="41">
        <v>24</v>
      </c>
      <c r="Z23" s="155"/>
    </row>
    <row r="24" spans="1:26" ht="14">
      <c r="B24" s="49"/>
      <c r="C24" s="49"/>
      <c r="D24" s="49"/>
      <c r="E24" s="49"/>
      <c r="F24" s="2">
        <v>1</v>
      </c>
      <c r="G24" s="2">
        <f t="shared" ref="G24:Y24" si="4">F24+1</f>
        <v>2</v>
      </c>
      <c r="H24" s="2">
        <f t="shared" si="4"/>
        <v>3</v>
      </c>
      <c r="I24" s="2">
        <f t="shared" si="4"/>
        <v>4</v>
      </c>
      <c r="J24" s="2">
        <f t="shared" si="4"/>
        <v>5</v>
      </c>
      <c r="K24" s="2">
        <f t="shared" si="4"/>
        <v>6</v>
      </c>
      <c r="L24" s="2">
        <f t="shared" si="4"/>
        <v>7</v>
      </c>
      <c r="M24" s="2">
        <f t="shared" si="4"/>
        <v>8</v>
      </c>
      <c r="N24" s="2">
        <f t="shared" si="4"/>
        <v>9</v>
      </c>
      <c r="O24" s="2">
        <f t="shared" si="4"/>
        <v>10</v>
      </c>
      <c r="P24" s="2">
        <f t="shared" si="4"/>
        <v>11</v>
      </c>
      <c r="Q24" s="2">
        <f t="shared" si="4"/>
        <v>12</v>
      </c>
      <c r="R24" s="2">
        <f t="shared" si="4"/>
        <v>13</v>
      </c>
      <c r="S24" s="2">
        <f t="shared" si="4"/>
        <v>14</v>
      </c>
      <c r="T24" s="2">
        <f t="shared" si="4"/>
        <v>15</v>
      </c>
      <c r="U24" s="2">
        <f t="shared" si="4"/>
        <v>16</v>
      </c>
      <c r="V24" s="2">
        <f t="shared" si="4"/>
        <v>17</v>
      </c>
      <c r="W24" s="2">
        <f t="shared" si="4"/>
        <v>18</v>
      </c>
      <c r="X24" s="2">
        <f t="shared" si="4"/>
        <v>19</v>
      </c>
      <c r="Y24" s="2">
        <f t="shared" si="4"/>
        <v>20</v>
      </c>
      <c r="Z24" s="156" t="s">
        <v>267</v>
      </c>
    </row>
    <row r="25" spans="1:26" ht="14">
      <c r="B25" s="419" t="s">
        <v>217</v>
      </c>
      <c r="C25" s="420"/>
      <c r="D25" s="420"/>
      <c r="E25" s="421"/>
      <c r="F25" s="91">
        <v>45382</v>
      </c>
      <c r="G25" s="91">
        <f t="shared" ref="G25:Y25" si="5">DATE(YEAR(F25)+1,MONTH(F25),DAY(F25))</f>
        <v>45747</v>
      </c>
      <c r="H25" s="91">
        <f t="shared" si="5"/>
        <v>46112</v>
      </c>
      <c r="I25" s="91">
        <f t="shared" si="5"/>
        <v>46477</v>
      </c>
      <c r="J25" s="91">
        <f t="shared" si="5"/>
        <v>46843</v>
      </c>
      <c r="K25" s="91">
        <f t="shared" si="5"/>
        <v>47208</v>
      </c>
      <c r="L25" s="91">
        <f t="shared" si="5"/>
        <v>47573</v>
      </c>
      <c r="M25" s="91">
        <f t="shared" si="5"/>
        <v>47938</v>
      </c>
      <c r="N25" s="91">
        <f t="shared" si="5"/>
        <v>48304</v>
      </c>
      <c r="O25" s="91">
        <f t="shared" si="5"/>
        <v>48669</v>
      </c>
      <c r="P25" s="91">
        <f t="shared" si="5"/>
        <v>49034</v>
      </c>
      <c r="Q25" s="91">
        <f t="shared" si="5"/>
        <v>49399</v>
      </c>
      <c r="R25" s="91">
        <f t="shared" si="5"/>
        <v>49765</v>
      </c>
      <c r="S25" s="91">
        <f t="shared" si="5"/>
        <v>50130</v>
      </c>
      <c r="T25" s="91">
        <f t="shared" si="5"/>
        <v>50495</v>
      </c>
      <c r="U25" s="91">
        <f t="shared" si="5"/>
        <v>50860</v>
      </c>
      <c r="V25" s="91">
        <f t="shared" si="5"/>
        <v>51226</v>
      </c>
      <c r="W25" s="91">
        <f t="shared" si="5"/>
        <v>51591</v>
      </c>
      <c r="X25" s="91">
        <f t="shared" si="5"/>
        <v>51956</v>
      </c>
      <c r="Y25" s="91">
        <f t="shared" si="5"/>
        <v>52321</v>
      </c>
      <c r="Z25" s="5"/>
    </row>
    <row r="26" spans="1:26" ht="15" customHeight="1">
      <c r="B26" s="422" t="s">
        <v>214</v>
      </c>
      <c r="C26" s="422"/>
      <c r="D26" s="422"/>
      <c r="E26" s="422"/>
      <c r="F26" s="354"/>
      <c r="G26" s="354"/>
      <c r="H26" s="354"/>
      <c r="I26" s="354"/>
      <c r="J26" s="354"/>
      <c r="K26" s="354"/>
      <c r="L26" s="354"/>
      <c r="M26" s="354"/>
      <c r="N26" s="354"/>
      <c r="O26" s="354"/>
      <c r="P26" s="354"/>
      <c r="Q26" s="354"/>
      <c r="R26" s="354"/>
      <c r="S26" s="354"/>
      <c r="T26" s="354"/>
      <c r="U26" s="354"/>
      <c r="V26" s="354"/>
      <c r="W26" s="354"/>
      <c r="X26" s="354"/>
      <c r="Y26" s="354"/>
      <c r="Z26" s="355" t="str">
        <f t="shared" ref="Z26:Z28" si="6">IF(COUNTBLANK(F26:Y26)=COLUMNS(F26:Y26),"",SUM(F26:Y26))</f>
        <v/>
      </c>
    </row>
    <row r="27" spans="1:26" ht="15" customHeight="1">
      <c r="B27" s="422" t="s">
        <v>215</v>
      </c>
      <c r="C27" s="422"/>
      <c r="D27" s="422"/>
      <c r="E27" s="422"/>
      <c r="F27" s="356"/>
      <c r="G27" s="356"/>
      <c r="H27" s="356"/>
      <c r="I27" s="354"/>
      <c r="J27" s="356"/>
      <c r="K27" s="356"/>
      <c r="L27" s="356"/>
      <c r="M27" s="356"/>
      <c r="N27" s="354"/>
      <c r="O27" s="356"/>
      <c r="P27" s="356"/>
      <c r="Q27" s="356"/>
      <c r="R27" s="356"/>
      <c r="S27" s="354"/>
      <c r="T27" s="356"/>
      <c r="U27" s="356"/>
      <c r="V27" s="356"/>
      <c r="W27" s="356"/>
      <c r="X27" s="354"/>
      <c r="Y27" s="356"/>
      <c r="Z27" s="355" t="str">
        <f t="shared" si="6"/>
        <v/>
      </c>
    </row>
    <row r="28" spans="1:26" ht="14">
      <c r="B28" s="422" t="s">
        <v>216</v>
      </c>
      <c r="C28" s="422"/>
      <c r="D28" s="422"/>
      <c r="E28" s="422"/>
      <c r="F28" s="356"/>
      <c r="G28" s="356"/>
      <c r="H28" s="356"/>
      <c r="I28" s="354"/>
      <c r="J28" s="356"/>
      <c r="K28" s="356"/>
      <c r="L28" s="356"/>
      <c r="M28" s="356"/>
      <c r="N28" s="356"/>
      <c r="O28" s="356"/>
      <c r="P28" s="356"/>
      <c r="Q28" s="356"/>
      <c r="R28" s="356"/>
      <c r="S28" s="354"/>
      <c r="T28" s="356"/>
      <c r="U28" s="356"/>
      <c r="V28" s="356"/>
      <c r="W28" s="356"/>
      <c r="X28" s="356"/>
      <c r="Y28" s="356"/>
      <c r="Z28" s="355" t="str">
        <f t="shared" si="6"/>
        <v/>
      </c>
    </row>
    <row r="29" spans="1:26" s="6" customFormat="1" ht="14">
      <c r="B29" s="96" t="s">
        <v>29</v>
      </c>
      <c r="C29" s="97"/>
      <c r="D29" s="97"/>
      <c r="E29" s="98"/>
      <c r="F29" s="165" t="str">
        <f>IF(AND(F26="",F27="",F28=""),"",SUM(F26:F28))</f>
        <v/>
      </c>
      <c r="G29" s="165" t="str">
        <f t="shared" ref="G29:Y29" si="7">IF(AND(G26="",G27="",G28=""),"",SUM(G26:G28))</f>
        <v/>
      </c>
      <c r="H29" s="165" t="str">
        <f t="shared" si="7"/>
        <v/>
      </c>
      <c r="I29" s="167" t="str">
        <f t="shared" si="7"/>
        <v/>
      </c>
      <c r="J29" s="165" t="str">
        <f t="shared" si="7"/>
        <v/>
      </c>
      <c r="K29" s="165" t="str">
        <f t="shared" si="7"/>
        <v/>
      </c>
      <c r="L29" s="165" t="str">
        <f t="shared" si="7"/>
        <v/>
      </c>
      <c r="M29" s="165" t="str">
        <f t="shared" si="7"/>
        <v/>
      </c>
      <c r="N29" s="165" t="str">
        <f t="shared" si="7"/>
        <v/>
      </c>
      <c r="O29" s="165" t="str">
        <f t="shared" si="7"/>
        <v/>
      </c>
      <c r="P29" s="165" t="str">
        <f t="shared" si="7"/>
        <v/>
      </c>
      <c r="Q29" s="165" t="str">
        <f t="shared" si="7"/>
        <v/>
      </c>
      <c r="R29" s="165" t="str">
        <f t="shared" si="7"/>
        <v/>
      </c>
      <c r="S29" s="167" t="str">
        <f t="shared" si="7"/>
        <v/>
      </c>
      <c r="T29" s="165" t="str">
        <f t="shared" si="7"/>
        <v/>
      </c>
      <c r="U29" s="165" t="str">
        <f t="shared" si="7"/>
        <v/>
      </c>
      <c r="V29" s="165" t="str">
        <f t="shared" si="7"/>
        <v/>
      </c>
      <c r="W29" s="165" t="str">
        <f t="shared" si="7"/>
        <v/>
      </c>
      <c r="X29" s="165" t="str">
        <f t="shared" si="7"/>
        <v/>
      </c>
      <c r="Y29" s="165" t="str">
        <f t="shared" si="7"/>
        <v/>
      </c>
      <c r="Z29" s="345">
        <f>SUM(F29:Y29)</f>
        <v>0</v>
      </c>
    </row>
    <row r="30" spans="1:26" s="6" customFormat="1" ht="14"/>
    <row r="32" spans="1:26" s="6" customFormat="1" ht="14">
      <c r="A32" s="100" t="s">
        <v>235</v>
      </c>
    </row>
    <row r="33" spans="1:26" s="6" customFormat="1" ht="14">
      <c r="Z33" s="101" t="s">
        <v>28</v>
      </c>
    </row>
    <row r="34" spans="1:26" s="6" customFormat="1" ht="14">
      <c r="B34" s="423" t="s">
        <v>278</v>
      </c>
      <c r="C34" s="423"/>
      <c r="D34" s="423"/>
      <c r="E34" s="423"/>
      <c r="F34" s="157" t="str">
        <f>IF(F29="","",F11-F29)</f>
        <v/>
      </c>
      <c r="G34" s="157" t="str">
        <f t="shared" ref="G34:X34" si="8">IF(G29="","",G11-G29)</f>
        <v/>
      </c>
      <c r="H34" s="157" t="str">
        <f t="shared" si="8"/>
        <v/>
      </c>
      <c r="I34" s="157" t="str">
        <f t="shared" si="8"/>
        <v/>
      </c>
      <c r="J34" s="157" t="str">
        <f t="shared" si="8"/>
        <v/>
      </c>
      <c r="K34" s="157" t="str">
        <f t="shared" si="8"/>
        <v/>
      </c>
      <c r="L34" s="157" t="str">
        <f t="shared" si="8"/>
        <v/>
      </c>
      <c r="M34" s="157" t="str">
        <f t="shared" si="8"/>
        <v/>
      </c>
      <c r="N34" s="157" t="str">
        <f t="shared" si="8"/>
        <v/>
      </c>
      <c r="O34" s="157" t="str">
        <f t="shared" si="8"/>
        <v/>
      </c>
      <c r="P34" s="157" t="str">
        <f t="shared" si="8"/>
        <v/>
      </c>
      <c r="Q34" s="157" t="str">
        <f t="shared" si="8"/>
        <v/>
      </c>
      <c r="R34" s="157" t="str">
        <f t="shared" si="8"/>
        <v/>
      </c>
      <c r="S34" s="157" t="str">
        <f t="shared" si="8"/>
        <v/>
      </c>
      <c r="T34" s="157" t="str">
        <f t="shared" si="8"/>
        <v/>
      </c>
      <c r="U34" s="157" t="str">
        <f t="shared" si="8"/>
        <v/>
      </c>
      <c r="V34" s="157" t="str">
        <f t="shared" si="8"/>
        <v/>
      </c>
      <c r="W34" s="157" t="str">
        <f t="shared" si="8"/>
        <v/>
      </c>
      <c r="X34" s="157" t="str">
        <f t="shared" si="8"/>
        <v/>
      </c>
      <c r="Y34" s="157" t="str">
        <f>IF(Y29="","",Y11-Y29)</f>
        <v/>
      </c>
      <c r="Z34" s="345">
        <f>SUM(F34:Y34)</f>
        <v>0</v>
      </c>
    </row>
    <row r="35" spans="1:26" s="6" customFormat="1" ht="14">
      <c r="B35" s="423" t="s">
        <v>279</v>
      </c>
      <c r="C35" s="423"/>
      <c r="D35" s="423"/>
      <c r="E35" s="423"/>
      <c r="F35" s="157" t="str">
        <f>IF(F34="","",F34*0.5)</f>
        <v/>
      </c>
      <c r="G35" s="157" t="str">
        <f t="shared" ref="G35:Y35" si="9">IF(G34="","",G34*0.5)</f>
        <v/>
      </c>
      <c r="H35" s="157" t="str">
        <f t="shared" si="9"/>
        <v/>
      </c>
      <c r="I35" s="157" t="str">
        <f t="shared" si="9"/>
        <v/>
      </c>
      <c r="J35" s="157" t="str">
        <f t="shared" si="9"/>
        <v/>
      </c>
      <c r="K35" s="157" t="str">
        <f t="shared" si="9"/>
        <v/>
      </c>
      <c r="L35" s="157" t="str">
        <f t="shared" si="9"/>
        <v/>
      </c>
      <c r="M35" s="157" t="str">
        <f t="shared" si="9"/>
        <v/>
      </c>
      <c r="N35" s="157" t="str">
        <f t="shared" si="9"/>
        <v/>
      </c>
      <c r="O35" s="157" t="str">
        <f t="shared" si="9"/>
        <v/>
      </c>
      <c r="P35" s="157" t="str">
        <f t="shared" si="9"/>
        <v/>
      </c>
      <c r="Q35" s="157" t="str">
        <f t="shared" si="9"/>
        <v/>
      </c>
      <c r="R35" s="157" t="str">
        <f t="shared" si="9"/>
        <v/>
      </c>
      <c r="S35" s="157" t="str">
        <f t="shared" si="9"/>
        <v/>
      </c>
      <c r="T35" s="157" t="str">
        <f t="shared" si="9"/>
        <v/>
      </c>
      <c r="U35" s="157" t="str">
        <f t="shared" si="9"/>
        <v/>
      </c>
      <c r="V35" s="157" t="str">
        <f t="shared" si="9"/>
        <v/>
      </c>
      <c r="W35" s="157" t="str">
        <f t="shared" si="9"/>
        <v/>
      </c>
      <c r="X35" s="157" t="str">
        <f t="shared" si="9"/>
        <v/>
      </c>
      <c r="Y35" s="157" t="str">
        <f t="shared" si="9"/>
        <v/>
      </c>
      <c r="Z35" s="345">
        <f>SUM(F35:Y35)</f>
        <v>0</v>
      </c>
    </row>
    <row r="36" spans="1:26" s="6" customFormat="1" ht="14"/>
    <row r="37" spans="1:26" s="6" customFormat="1" ht="14">
      <c r="A37" s="100" t="s">
        <v>73</v>
      </c>
    </row>
    <row r="38" spans="1:26" s="6" customFormat="1" ht="14">
      <c r="E38" s="101"/>
      <c r="F38" s="101" t="s">
        <v>28</v>
      </c>
    </row>
    <row r="39" spans="1:26" s="6" customFormat="1" ht="14">
      <c r="B39" s="414" t="s">
        <v>280</v>
      </c>
      <c r="C39" s="415"/>
      <c r="D39" s="415"/>
      <c r="E39" s="416"/>
      <c r="F39" s="343">
        <f>NPV(D40,F35:Y35)</f>
        <v>0</v>
      </c>
    </row>
    <row r="40" spans="1:26" s="6" customFormat="1" ht="14">
      <c r="B40" s="417" t="s">
        <v>80</v>
      </c>
      <c r="C40" s="418"/>
      <c r="D40" s="344">
        <f>運営権対価!$D$22</f>
        <v>1.6070000000000001E-2</v>
      </c>
      <c r="E40" s="103"/>
      <c r="F40" s="103"/>
    </row>
    <row r="41" spans="1:26" s="49" customFormat="1" ht="14">
      <c r="B41" s="1"/>
      <c r="C41" s="1"/>
      <c r="D41" s="1"/>
      <c r="E41" s="1"/>
      <c r="F41" s="1"/>
      <c r="G41" s="1"/>
      <c r="H41" s="1"/>
      <c r="I41" s="1"/>
      <c r="J41" s="1"/>
      <c r="K41" s="1"/>
      <c r="L41" s="1"/>
      <c r="M41" s="1"/>
      <c r="N41" s="1"/>
      <c r="O41" s="1"/>
      <c r="P41" s="1"/>
      <c r="Q41" s="1"/>
      <c r="R41" s="1"/>
      <c r="S41" s="1"/>
      <c r="T41" s="1"/>
      <c r="U41" s="1"/>
      <c r="V41" s="1"/>
      <c r="W41" s="1"/>
      <c r="X41" s="1"/>
      <c r="Y41" s="1"/>
      <c r="Z41" s="1"/>
    </row>
    <row r="42" spans="1:26" s="49" customFormat="1" ht="14.15" customHeight="1">
      <c r="B42" s="1"/>
      <c r="C42" s="1"/>
      <c r="D42" s="1"/>
      <c r="E42" s="1"/>
      <c r="F42" s="1"/>
      <c r="G42" s="1"/>
      <c r="H42" s="1"/>
      <c r="I42" s="1"/>
      <c r="J42" s="1"/>
      <c r="K42" s="1"/>
      <c r="L42" s="1"/>
      <c r="M42" s="1"/>
      <c r="N42" s="1"/>
      <c r="O42" s="1"/>
      <c r="P42" s="1"/>
      <c r="Q42" s="1"/>
      <c r="R42" s="1"/>
      <c r="S42" s="1"/>
      <c r="T42" s="1"/>
      <c r="U42" s="1"/>
      <c r="V42" s="1"/>
      <c r="W42" s="1"/>
      <c r="X42" s="1"/>
      <c r="Y42" s="1"/>
      <c r="Z42" s="1"/>
    </row>
    <row r="43" spans="1:26" s="49" customFormat="1" ht="14.15" customHeight="1">
      <c r="B43" s="1"/>
      <c r="C43" s="1"/>
      <c r="D43" s="1"/>
      <c r="E43" s="1"/>
      <c r="F43" s="1"/>
      <c r="G43" s="1"/>
      <c r="H43" s="1"/>
      <c r="I43" s="1"/>
      <c r="J43" s="1"/>
      <c r="K43" s="1"/>
      <c r="L43" s="1"/>
      <c r="M43" s="1"/>
      <c r="N43" s="1"/>
      <c r="O43" s="1"/>
      <c r="P43" s="1"/>
      <c r="Q43" s="1"/>
      <c r="R43" s="1"/>
      <c r="S43" s="1"/>
      <c r="T43" s="1"/>
      <c r="U43" s="1"/>
      <c r="V43" s="1"/>
      <c r="W43" s="1"/>
      <c r="X43" s="1"/>
      <c r="Y43" s="1"/>
      <c r="Z43" s="1"/>
    </row>
    <row r="44" spans="1:26" s="49" customFormat="1" ht="14.15" customHeight="1">
      <c r="B44" s="1"/>
      <c r="C44" s="1"/>
      <c r="D44" s="1"/>
      <c r="E44" s="1"/>
      <c r="F44" s="1"/>
      <c r="G44" s="1"/>
      <c r="H44" s="1"/>
      <c r="I44" s="1"/>
      <c r="J44" s="1"/>
      <c r="K44" s="1"/>
      <c r="L44" s="1"/>
      <c r="M44" s="1"/>
      <c r="N44" s="1"/>
      <c r="O44" s="1"/>
      <c r="P44" s="1"/>
      <c r="Q44" s="1"/>
      <c r="R44" s="1"/>
      <c r="S44" s="1"/>
      <c r="T44" s="1"/>
      <c r="U44" s="1"/>
      <c r="V44" s="1"/>
      <c r="W44" s="1"/>
      <c r="X44" s="1"/>
      <c r="Y44" s="1"/>
      <c r="Z44" s="1"/>
    </row>
    <row r="45" spans="1:26" s="49" customFormat="1" ht="14.15" customHeight="1">
      <c r="B45" s="1"/>
      <c r="C45" s="1"/>
      <c r="D45" s="1"/>
      <c r="E45" s="1"/>
      <c r="F45" s="1"/>
      <c r="G45" s="1"/>
      <c r="H45" s="1"/>
      <c r="I45" s="1"/>
      <c r="J45" s="1"/>
      <c r="K45" s="1"/>
      <c r="L45" s="1"/>
      <c r="M45" s="1"/>
      <c r="N45" s="1"/>
      <c r="O45" s="1"/>
      <c r="P45" s="1"/>
      <c r="Q45" s="1"/>
      <c r="R45" s="1"/>
      <c r="S45" s="1"/>
      <c r="T45" s="1"/>
      <c r="U45" s="1"/>
      <c r="V45" s="1"/>
      <c r="W45" s="1"/>
      <c r="X45" s="1"/>
      <c r="Y45" s="1"/>
      <c r="Z45" s="1"/>
    </row>
    <row r="46" spans="1:26" s="49" customFormat="1" ht="14.15" customHeight="1">
      <c r="B46" s="1"/>
      <c r="C46" s="1"/>
      <c r="D46" s="1"/>
      <c r="E46" s="1"/>
      <c r="F46" s="1"/>
      <c r="G46" s="1"/>
      <c r="H46" s="1"/>
      <c r="I46" s="1"/>
      <c r="J46" s="1"/>
      <c r="K46" s="1"/>
      <c r="L46" s="1"/>
      <c r="M46" s="1"/>
      <c r="N46" s="1"/>
      <c r="O46" s="1"/>
      <c r="P46" s="1"/>
      <c r="Q46" s="1"/>
      <c r="R46" s="1"/>
      <c r="S46" s="1"/>
      <c r="T46" s="1"/>
      <c r="U46" s="1"/>
      <c r="V46" s="1"/>
      <c r="W46" s="1"/>
      <c r="X46" s="1"/>
      <c r="Y46" s="1"/>
      <c r="Z46" s="1"/>
    </row>
    <row r="47" spans="1:26" s="49" customFormat="1" ht="14.15" customHeight="1">
      <c r="B47" s="1"/>
      <c r="C47" s="1"/>
      <c r="D47" s="1"/>
      <c r="E47" s="1"/>
      <c r="F47" s="1"/>
      <c r="G47" s="1"/>
      <c r="H47" s="1"/>
      <c r="I47" s="1"/>
      <c r="J47" s="1"/>
      <c r="K47" s="1"/>
      <c r="L47" s="1"/>
      <c r="M47" s="1"/>
      <c r="N47" s="1"/>
      <c r="O47" s="1"/>
      <c r="P47" s="1"/>
      <c r="Q47" s="1"/>
      <c r="R47" s="1"/>
      <c r="S47" s="1"/>
      <c r="T47" s="1"/>
      <c r="U47" s="1"/>
      <c r="V47" s="1"/>
      <c r="W47" s="1"/>
      <c r="X47" s="1"/>
      <c r="Y47" s="1"/>
      <c r="Z47" s="1"/>
    </row>
    <row r="48" spans="1:26" s="49" customFormat="1" ht="14.15" customHeight="1">
      <c r="B48" s="1"/>
      <c r="C48" s="1"/>
      <c r="D48" s="1"/>
      <c r="E48" s="1"/>
      <c r="F48" s="1"/>
      <c r="G48" s="1"/>
      <c r="H48" s="1"/>
      <c r="I48" s="1"/>
      <c r="J48" s="1"/>
      <c r="K48" s="1"/>
      <c r="L48" s="1"/>
      <c r="M48" s="1"/>
      <c r="N48" s="1"/>
      <c r="O48" s="1"/>
      <c r="P48" s="1"/>
      <c r="Q48" s="1"/>
      <c r="R48" s="1"/>
      <c r="S48" s="1"/>
      <c r="T48" s="1"/>
      <c r="U48" s="1"/>
      <c r="V48" s="1"/>
      <c r="W48" s="1"/>
      <c r="X48" s="1"/>
      <c r="Y48" s="1"/>
      <c r="Z48" s="1"/>
    </row>
    <row r="49" spans="2:26" s="49" customFormat="1" ht="14.15" customHeight="1">
      <c r="B49" s="1"/>
      <c r="C49" s="1"/>
      <c r="D49" s="1"/>
      <c r="E49" s="1"/>
      <c r="F49" s="1"/>
      <c r="G49" s="1"/>
      <c r="H49" s="1"/>
      <c r="I49" s="1"/>
      <c r="J49" s="1"/>
      <c r="K49" s="1"/>
      <c r="L49" s="1"/>
      <c r="M49" s="1"/>
      <c r="N49" s="1"/>
      <c r="O49" s="1"/>
      <c r="P49" s="1"/>
      <c r="Q49" s="1"/>
      <c r="R49" s="1"/>
      <c r="S49" s="1"/>
      <c r="T49" s="1"/>
      <c r="U49" s="1"/>
      <c r="V49" s="1"/>
      <c r="W49" s="1"/>
      <c r="X49" s="1"/>
      <c r="Y49" s="1"/>
      <c r="Z49" s="1"/>
    </row>
    <row r="50" spans="2:26" s="49" customFormat="1" ht="14.15" customHeight="1">
      <c r="B50" s="1"/>
      <c r="C50" s="1"/>
      <c r="D50" s="1"/>
      <c r="E50" s="1"/>
      <c r="F50" s="1"/>
      <c r="G50" s="1"/>
      <c r="H50" s="1"/>
      <c r="I50" s="1"/>
      <c r="J50" s="1"/>
      <c r="K50" s="1"/>
      <c r="L50" s="1"/>
      <c r="M50" s="1"/>
      <c r="N50" s="1"/>
      <c r="O50" s="1"/>
      <c r="P50" s="1"/>
      <c r="Q50" s="1"/>
      <c r="R50" s="1"/>
      <c r="S50" s="1"/>
      <c r="T50" s="1"/>
      <c r="U50" s="1"/>
      <c r="V50" s="1"/>
      <c r="W50" s="1"/>
      <c r="X50" s="1"/>
      <c r="Y50" s="1"/>
      <c r="Z50" s="1"/>
    </row>
    <row r="51" spans="2:26" s="49" customFormat="1" ht="14.15" customHeight="1">
      <c r="B51" s="1"/>
      <c r="C51" s="1"/>
      <c r="D51" s="1"/>
      <c r="E51" s="1"/>
      <c r="F51" s="1"/>
      <c r="G51" s="1"/>
      <c r="H51" s="1"/>
      <c r="I51" s="1"/>
      <c r="J51" s="1"/>
      <c r="K51" s="1"/>
      <c r="L51" s="1"/>
      <c r="M51" s="1"/>
      <c r="N51" s="1"/>
      <c r="O51" s="1"/>
      <c r="P51" s="1"/>
      <c r="Q51" s="1"/>
      <c r="R51" s="1"/>
      <c r="S51" s="1"/>
      <c r="T51" s="1"/>
      <c r="U51" s="1"/>
      <c r="V51" s="1"/>
      <c r="W51" s="1"/>
      <c r="X51" s="1"/>
      <c r="Y51" s="1"/>
      <c r="Z51" s="1"/>
    </row>
    <row r="52" spans="2:26" s="49" customFormat="1" ht="14.15" customHeight="1">
      <c r="B52" s="1"/>
      <c r="C52" s="1"/>
      <c r="D52" s="1"/>
      <c r="E52" s="1"/>
      <c r="F52" s="1"/>
      <c r="G52" s="1"/>
      <c r="H52" s="1"/>
      <c r="I52" s="1"/>
      <c r="J52" s="1"/>
      <c r="K52" s="1"/>
      <c r="L52" s="1"/>
      <c r="M52" s="1"/>
      <c r="N52" s="1"/>
      <c r="O52" s="1"/>
      <c r="P52" s="1"/>
      <c r="Q52" s="1"/>
      <c r="R52" s="1"/>
      <c r="S52" s="1"/>
      <c r="T52" s="1"/>
      <c r="U52" s="1"/>
      <c r="V52" s="1"/>
      <c r="W52" s="1"/>
      <c r="X52" s="1"/>
      <c r="Y52" s="1"/>
      <c r="Z52" s="1"/>
    </row>
    <row r="53" spans="2:26" s="49" customFormat="1" ht="14.15" customHeight="1">
      <c r="B53" s="1"/>
      <c r="C53" s="1"/>
      <c r="D53" s="1"/>
      <c r="E53" s="1"/>
      <c r="F53" s="1"/>
      <c r="G53" s="1"/>
      <c r="H53" s="1"/>
      <c r="I53" s="1"/>
      <c r="J53" s="1"/>
      <c r="K53" s="1"/>
      <c r="L53" s="1"/>
      <c r="M53" s="1"/>
      <c r="N53" s="1"/>
      <c r="O53" s="1"/>
      <c r="P53" s="1"/>
      <c r="Q53" s="1"/>
      <c r="R53" s="1"/>
      <c r="S53" s="1"/>
      <c r="T53" s="1"/>
      <c r="U53" s="1"/>
      <c r="V53" s="1"/>
      <c r="W53" s="1"/>
      <c r="X53" s="1"/>
      <c r="Y53" s="1"/>
      <c r="Z53" s="1"/>
    </row>
    <row r="54" spans="2:26" s="49" customFormat="1" ht="14.15" customHeight="1">
      <c r="B54" s="1"/>
      <c r="C54" s="1"/>
      <c r="D54" s="1"/>
      <c r="E54" s="1"/>
      <c r="F54" s="1"/>
      <c r="G54" s="1"/>
      <c r="H54" s="1"/>
      <c r="I54" s="1"/>
      <c r="J54" s="1"/>
      <c r="K54" s="1"/>
      <c r="L54" s="1"/>
      <c r="M54" s="1"/>
      <c r="N54" s="1"/>
      <c r="O54" s="1"/>
      <c r="P54" s="1"/>
      <c r="Q54" s="1"/>
      <c r="R54" s="1"/>
      <c r="S54" s="1"/>
      <c r="T54" s="1"/>
      <c r="U54" s="1"/>
      <c r="V54" s="1"/>
      <c r="W54" s="1"/>
      <c r="X54" s="1"/>
      <c r="Y54" s="1"/>
      <c r="Z54" s="1"/>
    </row>
    <row r="55" spans="2:26" s="49" customFormat="1" ht="14.15" customHeight="1">
      <c r="B55" s="1"/>
      <c r="C55" s="1"/>
      <c r="D55" s="1"/>
      <c r="E55" s="1"/>
      <c r="F55" s="1"/>
      <c r="G55" s="1"/>
      <c r="H55" s="1"/>
      <c r="I55" s="1"/>
      <c r="J55" s="1"/>
      <c r="K55" s="1"/>
      <c r="L55" s="1"/>
      <c r="M55" s="1"/>
      <c r="N55" s="1"/>
      <c r="O55" s="1"/>
      <c r="P55" s="1"/>
      <c r="Q55" s="1"/>
      <c r="R55" s="1"/>
      <c r="S55" s="1"/>
      <c r="T55" s="1"/>
      <c r="U55" s="1"/>
      <c r="V55" s="1"/>
      <c r="W55" s="1"/>
      <c r="X55" s="1"/>
      <c r="Y55" s="1"/>
      <c r="Z55" s="1"/>
    </row>
    <row r="56" spans="2:26" s="49" customFormat="1" ht="14.15" customHeight="1">
      <c r="B56" s="1"/>
      <c r="C56" s="1"/>
      <c r="D56" s="1"/>
      <c r="E56" s="1"/>
      <c r="F56" s="1"/>
      <c r="G56" s="1"/>
      <c r="H56" s="1"/>
      <c r="I56" s="1"/>
      <c r="J56" s="1"/>
      <c r="K56" s="1"/>
      <c r="L56" s="1"/>
      <c r="M56" s="1"/>
      <c r="N56" s="1"/>
      <c r="O56" s="1"/>
      <c r="P56" s="1"/>
      <c r="Q56" s="1"/>
      <c r="R56" s="1"/>
      <c r="S56" s="1"/>
      <c r="T56" s="1"/>
      <c r="U56" s="1"/>
      <c r="V56" s="1"/>
      <c r="W56" s="1"/>
      <c r="X56" s="1"/>
      <c r="Y56" s="1"/>
      <c r="Z56" s="1"/>
    </row>
    <row r="57" spans="2:26" s="49" customFormat="1" ht="14.15" customHeight="1">
      <c r="B57" s="1"/>
      <c r="C57" s="1"/>
      <c r="D57" s="1"/>
      <c r="E57" s="1"/>
      <c r="F57" s="1"/>
      <c r="G57" s="1"/>
      <c r="H57" s="1"/>
      <c r="I57" s="1"/>
      <c r="J57" s="1"/>
      <c r="K57" s="1"/>
      <c r="L57" s="1"/>
      <c r="M57" s="1"/>
      <c r="N57" s="1"/>
      <c r="O57" s="1"/>
      <c r="P57" s="1"/>
      <c r="Q57" s="1"/>
      <c r="R57" s="1"/>
      <c r="S57" s="1"/>
      <c r="T57" s="1"/>
      <c r="U57" s="1"/>
      <c r="V57" s="1"/>
      <c r="W57" s="1"/>
      <c r="X57" s="1"/>
      <c r="Y57" s="1"/>
      <c r="Z57" s="1"/>
    </row>
    <row r="58" spans="2:26" s="49" customFormat="1" ht="14.15" customHeight="1">
      <c r="B58" s="1"/>
      <c r="C58" s="1"/>
      <c r="D58" s="1"/>
      <c r="E58" s="1"/>
      <c r="F58" s="1"/>
      <c r="G58" s="1"/>
      <c r="H58" s="1"/>
      <c r="I58" s="1"/>
      <c r="J58" s="1"/>
      <c r="K58" s="1"/>
      <c r="L58" s="1"/>
      <c r="M58" s="1"/>
      <c r="N58" s="1"/>
      <c r="O58" s="1"/>
      <c r="P58" s="1"/>
      <c r="Q58" s="1"/>
      <c r="R58" s="1"/>
      <c r="S58" s="1"/>
      <c r="T58" s="1"/>
      <c r="U58" s="1"/>
      <c r="V58" s="1"/>
      <c r="W58" s="1"/>
      <c r="X58" s="1"/>
      <c r="Y58" s="1"/>
      <c r="Z58" s="1"/>
    </row>
    <row r="59" spans="2:26" s="49" customFormat="1" ht="14.15" customHeight="1">
      <c r="B59" s="1"/>
      <c r="C59" s="1"/>
      <c r="D59" s="1"/>
      <c r="E59" s="1"/>
      <c r="F59" s="1"/>
      <c r="G59" s="1"/>
      <c r="H59" s="1"/>
      <c r="I59" s="1"/>
      <c r="J59" s="1"/>
      <c r="K59" s="1"/>
      <c r="L59" s="1"/>
      <c r="M59" s="1"/>
      <c r="N59" s="1"/>
      <c r="O59" s="1"/>
      <c r="P59" s="1"/>
      <c r="Q59" s="1"/>
      <c r="R59" s="1"/>
      <c r="S59" s="1"/>
      <c r="T59" s="1"/>
      <c r="U59" s="1"/>
      <c r="V59" s="1"/>
      <c r="W59" s="1"/>
      <c r="X59" s="1"/>
      <c r="Y59" s="1"/>
      <c r="Z59" s="1"/>
    </row>
    <row r="60" spans="2:26" s="49" customFormat="1" ht="14.15" customHeight="1">
      <c r="B60" s="1"/>
      <c r="C60" s="1"/>
      <c r="D60" s="1"/>
      <c r="E60" s="1"/>
      <c r="F60" s="1"/>
      <c r="G60" s="1"/>
      <c r="H60" s="1"/>
      <c r="I60" s="1"/>
      <c r="J60" s="1"/>
      <c r="K60" s="1"/>
      <c r="L60" s="1"/>
      <c r="M60" s="1"/>
      <c r="N60" s="1"/>
      <c r="O60" s="1"/>
      <c r="P60" s="1"/>
      <c r="Q60" s="1"/>
      <c r="R60" s="1"/>
      <c r="S60" s="1"/>
      <c r="T60" s="1"/>
      <c r="U60" s="1"/>
      <c r="V60" s="1"/>
      <c r="W60" s="1"/>
      <c r="X60" s="1"/>
      <c r="Y60" s="1"/>
      <c r="Z60" s="1"/>
    </row>
    <row r="61" spans="2:26" s="49" customFormat="1" ht="14.15" customHeight="1">
      <c r="B61" s="1"/>
      <c r="C61" s="1"/>
      <c r="D61" s="1"/>
      <c r="E61" s="1"/>
      <c r="F61" s="1"/>
      <c r="G61" s="1"/>
      <c r="H61" s="1"/>
      <c r="I61" s="1"/>
      <c r="J61" s="1"/>
      <c r="K61" s="1"/>
      <c r="L61" s="1"/>
      <c r="M61" s="1"/>
      <c r="N61" s="1"/>
      <c r="O61" s="1"/>
      <c r="P61" s="1"/>
      <c r="Q61" s="1"/>
      <c r="R61" s="1"/>
      <c r="S61" s="1"/>
      <c r="T61" s="1"/>
      <c r="U61" s="1"/>
      <c r="V61" s="1"/>
      <c r="W61" s="1"/>
      <c r="X61" s="1"/>
      <c r="Y61" s="1"/>
      <c r="Z61" s="1"/>
    </row>
    <row r="62" spans="2:26" s="49" customFormat="1" ht="14.15" customHeight="1">
      <c r="B62" s="1"/>
      <c r="C62" s="1"/>
      <c r="D62" s="1"/>
      <c r="E62" s="1"/>
      <c r="F62" s="1"/>
      <c r="G62" s="1"/>
      <c r="H62" s="1"/>
      <c r="I62" s="1"/>
      <c r="J62" s="1"/>
      <c r="K62" s="1"/>
      <c r="L62" s="1"/>
      <c r="M62" s="1"/>
      <c r="N62" s="1"/>
      <c r="O62" s="1"/>
      <c r="P62" s="1"/>
      <c r="Q62" s="1"/>
      <c r="R62" s="1"/>
      <c r="S62" s="1"/>
      <c r="T62" s="1"/>
      <c r="U62" s="1"/>
      <c r="V62" s="1"/>
      <c r="W62" s="1"/>
      <c r="X62" s="1"/>
      <c r="Y62" s="1"/>
      <c r="Z62" s="1"/>
    </row>
    <row r="63" spans="2:26" s="49" customFormat="1" ht="14.15" customHeight="1">
      <c r="B63" s="1"/>
      <c r="C63" s="1"/>
      <c r="D63" s="1"/>
      <c r="E63" s="1"/>
      <c r="F63" s="1"/>
      <c r="G63" s="1"/>
      <c r="H63" s="1"/>
      <c r="I63" s="1"/>
      <c r="J63" s="1"/>
      <c r="K63" s="1"/>
      <c r="L63" s="1"/>
      <c r="M63" s="1"/>
      <c r="N63" s="1"/>
      <c r="O63" s="1"/>
      <c r="P63" s="1"/>
      <c r="Q63" s="1"/>
      <c r="R63" s="1"/>
      <c r="S63" s="1"/>
      <c r="T63" s="1"/>
      <c r="U63" s="1"/>
      <c r="V63" s="1"/>
      <c r="W63" s="1"/>
      <c r="X63" s="1"/>
      <c r="Y63" s="1"/>
      <c r="Z63" s="1"/>
    </row>
    <row r="64" spans="2:26" s="49" customFormat="1" ht="14.15" customHeight="1">
      <c r="B64" s="1"/>
      <c r="C64" s="1"/>
      <c r="D64" s="1"/>
      <c r="E64" s="1"/>
      <c r="F64" s="1"/>
      <c r="G64" s="1"/>
      <c r="H64" s="1"/>
      <c r="I64" s="1"/>
      <c r="J64" s="1"/>
      <c r="K64" s="1"/>
      <c r="L64" s="1"/>
      <c r="M64" s="1"/>
      <c r="N64" s="1"/>
      <c r="O64" s="1"/>
      <c r="P64" s="1"/>
      <c r="Q64" s="1"/>
      <c r="R64" s="1"/>
      <c r="S64" s="1"/>
      <c r="T64" s="1"/>
      <c r="U64" s="1"/>
      <c r="V64" s="1"/>
      <c r="W64" s="1"/>
      <c r="X64" s="1"/>
      <c r="Y64" s="1"/>
      <c r="Z64" s="1"/>
    </row>
    <row r="65" spans="2:26" s="49" customFormat="1" ht="14.15" customHeight="1">
      <c r="B65" s="1"/>
      <c r="C65" s="1"/>
      <c r="D65" s="1"/>
      <c r="E65" s="1"/>
      <c r="F65" s="1"/>
      <c r="G65" s="1"/>
      <c r="H65" s="1"/>
      <c r="I65" s="1"/>
      <c r="J65" s="1"/>
      <c r="K65" s="1"/>
      <c r="L65" s="1"/>
      <c r="M65" s="1"/>
      <c r="N65" s="1"/>
      <c r="O65" s="1"/>
      <c r="P65" s="1"/>
      <c r="Q65" s="1"/>
      <c r="R65" s="1"/>
      <c r="S65" s="1"/>
      <c r="T65" s="1"/>
      <c r="U65" s="1"/>
      <c r="V65" s="1"/>
      <c r="W65" s="1"/>
      <c r="X65" s="1"/>
      <c r="Y65" s="1"/>
      <c r="Z65" s="1"/>
    </row>
    <row r="66" spans="2:26" s="49" customFormat="1" ht="14.15" customHeight="1">
      <c r="B66" s="1"/>
      <c r="C66" s="1"/>
      <c r="D66" s="1"/>
      <c r="E66" s="1"/>
      <c r="F66" s="1"/>
      <c r="G66" s="1"/>
      <c r="H66" s="1"/>
      <c r="I66" s="1"/>
      <c r="J66" s="1"/>
      <c r="K66" s="1"/>
      <c r="L66" s="1"/>
      <c r="M66" s="1"/>
      <c r="N66" s="1"/>
      <c r="O66" s="1"/>
      <c r="P66" s="1"/>
      <c r="Q66" s="1"/>
      <c r="R66" s="1"/>
      <c r="S66" s="1"/>
      <c r="T66" s="1"/>
      <c r="U66" s="1"/>
      <c r="V66" s="1"/>
      <c r="W66" s="1"/>
      <c r="X66" s="1"/>
      <c r="Y66" s="1"/>
      <c r="Z66" s="1"/>
    </row>
    <row r="67" spans="2:26" s="49" customFormat="1" ht="14.15" customHeight="1">
      <c r="B67" s="1"/>
      <c r="C67" s="1"/>
      <c r="D67" s="1"/>
      <c r="E67" s="1"/>
      <c r="F67" s="1"/>
      <c r="G67" s="1"/>
      <c r="H67" s="1"/>
      <c r="I67" s="1"/>
      <c r="J67" s="1"/>
      <c r="K67" s="1"/>
      <c r="L67" s="1"/>
      <c r="M67" s="1"/>
      <c r="N67" s="1"/>
      <c r="O67" s="1"/>
      <c r="P67" s="1"/>
      <c r="Q67" s="1"/>
      <c r="R67" s="1"/>
      <c r="S67" s="1"/>
      <c r="T67" s="1"/>
      <c r="U67" s="1"/>
      <c r="V67" s="1"/>
      <c r="W67" s="1"/>
      <c r="X67" s="1"/>
      <c r="Y67" s="1"/>
      <c r="Z67" s="1"/>
    </row>
    <row r="68" spans="2:26" s="49" customFormat="1" ht="14.15" customHeight="1">
      <c r="B68" s="1"/>
      <c r="C68" s="1"/>
      <c r="D68" s="1"/>
      <c r="E68" s="1"/>
      <c r="F68" s="1"/>
      <c r="G68" s="1"/>
      <c r="H68" s="1"/>
      <c r="I68" s="1"/>
      <c r="J68" s="1"/>
      <c r="K68" s="1"/>
      <c r="L68" s="1"/>
      <c r="M68" s="1"/>
      <c r="N68" s="1"/>
      <c r="O68" s="1"/>
      <c r="P68" s="1"/>
      <c r="Q68" s="1"/>
      <c r="R68" s="1"/>
      <c r="S68" s="1"/>
      <c r="T68" s="1"/>
      <c r="U68" s="1"/>
      <c r="V68" s="1"/>
      <c r="W68" s="1"/>
      <c r="X68" s="1"/>
      <c r="Y68" s="1"/>
      <c r="Z68" s="1"/>
    </row>
    <row r="69" spans="2:26" s="49" customFormat="1" ht="14.15" customHeight="1">
      <c r="B69" s="1"/>
      <c r="C69" s="1"/>
      <c r="D69" s="1"/>
      <c r="E69" s="1"/>
      <c r="F69" s="1"/>
      <c r="G69" s="1"/>
      <c r="H69" s="1"/>
      <c r="I69" s="1"/>
      <c r="J69" s="1"/>
      <c r="K69" s="1"/>
      <c r="L69" s="1"/>
      <c r="M69" s="1"/>
      <c r="N69" s="1"/>
      <c r="O69" s="1"/>
      <c r="P69" s="1"/>
      <c r="Q69" s="1"/>
      <c r="R69" s="1"/>
      <c r="S69" s="1"/>
      <c r="T69" s="1"/>
      <c r="U69" s="1"/>
      <c r="V69" s="1"/>
      <c r="W69" s="1"/>
      <c r="X69" s="1"/>
      <c r="Y69" s="1"/>
      <c r="Z69" s="1"/>
    </row>
    <row r="70" spans="2:26" s="49" customFormat="1" ht="14.15" customHeight="1">
      <c r="B70" s="1"/>
      <c r="C70" s="1"/>
      <c r="D70" s="1"/>
      <c r="E70" s="1"/>
      <c r="F70" s="1"/>
      <c r="G70" s="1"/>
      <c r="H70" s="1"/>
      <c r="I70" s="1"/>
      <c r="J70" s="1"/>
      <c r="K70" s="1"/>
      <c r="L70" s="1"/>
      <c r="M70" s="1"/>
      <c r="N70" s="1"/>
      <c r="O70" s="1"/>
      <c r="P70" s="1"/>
      <c r="Q70" s="1"/>
      <c r="R70" s="1"/>
      <c r="S70" s="1"/>
      <c r="T70" s="1"/>
      <c r="U70" s="1"/>
      <c r="V70" s="1"/>
      <c r="W70" s="1"/>
      <c r="X70" s="1"/>
      <c r="Y70" s="1"/>
      <c r="Z70" s="1"/>
    </row>
    <row r="71" spans="2:26" s="49" customFormat="1" ht="14.15" customHeight="1">
      <c r="B71" s="1"/>
      <c r="C71" s="1"/>
      <c r="D71" s="1"/>
      <c r="E71" s="1"/>
      <c r="F71" s="1"/>
      <c r="G71" s="1"/>
      <c r="H71" s="1"/>
      <c r="I71" s="1"/>
      <c r="J71" s="1"/>
      <c r="K71" s="1"/>
      <c r="L71" s="1"/>
      <c r="M71" s="1"/>
      <c r="N71" s="1"/>
      <c r="O71" s="1"/>
      <c r="P71" s="1"/>
      <c r="Q71" s="1"/>
      <c r="R71" s="1"/>
      <c r="S71" s="1"/>
      <c r="T71" s="1"/>
      <c r="U71" s="1"/>
      <c r="V71" s="1"/>
      <c r="W71" s="1"/>
      <c r="X71" s="1"/>
      <c r="Y71" s="1"/>
      <c r="Z71" s="1"/>
    </row>
    <row r="72" spans="2:26" s="49" customFormat="1" ht="14.15" customHeight="1">
      <c r="B72" s="1"/>
      <c r="C72" s="1"/>
      <c r="D72" s="1"/>
      <c r="E72" s="1"/>
      <c r="F72" s="1"/>
      <c r="G72" s="1"/>
      <c r="H72" s="1"/>
      <c r="I72" s="1"/>
      <c r="J72" s="1"/>
      <c r="K72" s="1"/>
      <c r="L72" s="1"/>
      <c r="M72" s="1"/>
      <c r="N72" s="1"/>
      <c r="O72" s="1"/>
      <c r="P72" s="1"/>
      <c r="Q72" s="1"/>
      <c r="R72" s="1"/>
      <c r="S72" s="1"/>
      <c r="T72" s="1"/>
      <c r="U72" s="1"/>
      <c r="V72" s="1"/>
      <c r="W72" s="1"/>
      <c r="X72" s="1"/>
      <c r="Y72" s="1"/>
      <c r="Z72" s="1"/>
    </row>
    <row r="73" spans="2:26" s="49" customFormat="1" ht="14.15" customHeight="1">
      <c r="B73" s="1"/>
      <c r="C73" s="1"/>
      <c r="D73" s="1"/>
      <c r="E73" s="1"/>
      <c r="F73" s="1"/>
      <c r="G73" s="1"/>
      <c r="H73" s="1"/>
      <c r="I73" s="1"/>
      <c r="J73" s="1"/>
      <c r="K73" s="1"/>
      <c r="L73" s="1"/>
      <c r="M73" s="1"/>
      <c r="N73" s="1"/>
      <c r="O73" s="1"/>
      <c r="P73" s="1"/>
      <c r="Q73" s="1"/>
      <c r="R73" s="1"/>
      <c r="S73" s="1"/>
      <c r="T73" s="1"/>
      <c r="U73" s="1"/>
      <c r="V73" s="1"/>
      <c r="W73" s="1"/>
      <c r="X73" s="1"/>
      <c r="Y73" s="1"/>
      <c r="Z73" s="1"/>
    </row>
    <row r="74" spans="2:26" s="49" customFormat="1" ht="14.15" customHeight="1">
      <c r="B74" s="1"/>
      <c r="C74" s="1"/>
      <c r="D74" s="1"/>
      <c r="E74" s="1"/>
      <c r="F74" s="1"/>
      <c r="G74" s="1"/>
      <c r="H74" s="1"/>
      <c r="I74" s="1"/>
      <c r="J74" s="1"/>
      <c r="K74" s="1"/>
      <c r="L74" s="1"/>
      <c r="M74" s="1"/>
      <c r="N74" s="1"/>
      <c r="O74" s="1"/>
      <c r="P74" s="1"/>
      <c r="Q74" s="1"/>
      <c r="R74" s="1"/>
      <c r="S74" s="1"/>
      <c r="T74" s="1"/>
      <c r="U74" s="1"/>
      <c r="V74" s="1"/>
      <c r="W74" s="1"/>
      <c r="X74" s="1"/>
      <c r="Y74" s="1"/>
      <c r="Z74" s="1"/>
    </row>
    <row r="75" spans="2:26" s="49" customFormat="1" ht="14.15" customHeight="1">
      <c r="B75" s="1"/>
      <c r="C75" s="1"/>
      <c r="D75" s="1"/>
      <c r="E75" s="1"/>
      <c r="F75" s="1"/>
      <c r="G75" s="1"/>
      <c r="H75" s="1"/>
      <c r="I75" s="1"/>
      <c r="J75" s="1"/>
      <c r="K75" s="1"/>
      <c r="L75" s="1"/>
      <c r="M75" s="1"/>
      <c r="N75" s="1"/>
      <c r="O75" s="1"/>
      <c r="P75" s="1"/>
      <c r="Q75" s="1"/>
      <c r="R75" s="1"/>
      <c r="S75" s="1"/>
      <c r="T75" s="1"/>
      <c r="U75" s="1"/>
      <c r="V75" s="1"/>
      <c r="W75" s="1"/>
      <c r="X75" s="1"/>
      <c r="Y75" s="1"/>
      <c r="Z75" s="1"/>
    </row>
    <row r="76" spans="2:26" s="49" customFormat="1" ht="14.15" customHeight="1">
      <c r="B76" s="1"/>
      <c r="C76" s="1"/>
      <c r="D76" s="1"/>
      <c r="E76" s="1"/>
      <c r="F76" s="1"/>
      <c r="G76" s="1"/>
      <c r="H76" s="1"/>
      <c r="I76" s="1"/>
      <c r="J76" s="1"/>
      <c r="K76" s="1"/>
      <c r="L76" s="1"/>
      <c r="M76" s="1"/>
      <c r="N76" s="1"/>
      <c r="O76" s="1"/>
      <c r="P76" s="1"/>
      <c r="Q76" s="1"/>
      <c r="R76" s="1"/>
      <c r="S76" s="1"/>
      <c r="T76" s="1"/>
      <c r="U76" s="1"/>
      <c r="V76" s="1"/>
      <c r="W76" s="1"/>
      <c r="X76" s="1"/>
      <c r="Y76" s="1"/>
      <c r="Z76" s="1"/>
    </row>
    <row r="77" spans="2:26" s="49" customFormat="1" ht="14.15" customHeight="1">
      <c r="B77" s="1"/>
      <c r="C77" s="1"/>
      <c r="D77" s="1"/>
      <c r="E77" s="1"/>
      <c r="F77" s="1"/>
      <c r="G77" s="1"/>
      <c r="H77" s="1"/>
      <c r="I77" s="1"/>
      <c r="J77" s="1"/>
      <c r="K77" s="1"/>
      <c r="L77" s="1"/>
      <c r="M77" s="1"/>
      <c r="N77" s="1"/>
      <c r="O77" s="1"/>
      <c r="P77" s="1"/>
      <c r="Q77" s="1"/>
      <c r="R77" s="1"/>
      <c r="S77" s="1"/>
      <c r="T77" s="1"/>
      <c r="U77" s="1"/>
      <c r="V77" s="1"/>
      <c r="W77" s="1"/>
      <c r="X77" s="1"/>
      <c r="Y77" s="1"/>
      <c r="Z77" s="1"/>
    </row>
  </sheetData>
  <mergeCells count="8">
    <mergeCell ref="B39:E39"/>
    <mergeCell ref="B40:C40"/>
    <mergeCell ref="B25:E25"/>
    <mergeCell ref="B26:E26"/>
    <mergeCell ref="B27:E27"/>
    <mergeCell ref="B28:E28"/>
    <mergeCell ref="B34:E34"/>
    <mergeCell ref="B35:E35"/>
  </mergeCells>
  <phoneticPr fontId="3"/>
  <printOptions horizontalCentered="1"/>
  <pageMargins left="0.98425196850393704" right="0.98425196850393704" top="0.98425196850393704" bottom="0.98425196850393704" header="0.51181102362204722" footer="0.51181102362204722"/>
  <pageSetup paperSize="8" scale="57"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087C1D-1BD5-482C-9523-F9F44950E2C7}">
  <sheetPr>
    <tabColor rgb="FFFF0000"/>
    <pageSetUpPr fitToPage="1"/>
  </sheetPr>
  <dimension ref="A1:AA90"/>
  <sheetViews>
    <sheetView showGridLines="0" view="pageBreakPreview" zoomScaleNormal="55" zoomScaleSheetLayoutView="100" workbookViewId="0"/>
  </sheetViews>
  <sheetFormatPr defaultColWidth="0" defaultRowHeight="14.15" customHeight="1"/>
  <cols>
    <col min="1" max="1" width="4.08984375" style="49" customWidth="1"/>
    <col min="2" max="2" width="7.453125" style="1" customWidth="1"/>
    <col min="3" max="3" width="12.6328125" style="1" customWidth="1"/>
    <col min="4" max="4" width="24.7265625" style="1" customWidth="1"/>
    <col min="5" max="5" width="19.453125" style="1" customWidth="1"/>
    <col min="6" max="26" width="12.6328125" style="1" customWidth="1"/>
    <col min="27" max="27" width="9" style="49" customWidth="1"/>
    <col min="28" max="16384" width="9" style="1" hidden="1"/>
  </cols>
  <sheetData>
    <row r="1" spans="1:26" s="49" customFormat="1" ht="15.5">
      <c r="A1" s="51" t="s">
        <v>262</v>
      </c>
    </row>
    <row r="2" spans="1:26" s="49" customFormat="1" ht="14"/>
    <row r="3" spans="1:26" s="49" customFormat="1" ht="15.5">
      <c r="A3" s="51"/>
      <c r="B3" s="51"/>
    </row>
    <row r="4" spans="1:26" s="49" customFormat="1" ht="14">
      <c r="Z4" s="52"/>
    </row>
    <row r="5" spans="1:26" s="6" customFormat="1" ht="14">
      <c r="A5" s="100" t="s">
        <v>236</v>
      </c>
    </row>
    <row r="6" spans="1:26" s="6" customFormat="1" ht="14">
      <c r="B6" s="145" t="s">
        <v>246</v>
      </c>
      <c r="C6" s="133"/>
    </row>
    <row r="7" spans="1:26" ht="14">
      <c r="B7" s="75"/>
      <c r="C7" s="75"/>
      <c r="D7" s="49"/>
      <c r="E7" s="49"/>
      <c r="F7" s="49"/>
      <c r="G7" s="49"/>
      <c r="H7" s="49"/>
      <c r="I7" s="49"/>
      <c r="J7" s="49"/>
      <c r="K7" s="49"/>
      <c r="L7" s="49"/>
      <c r="M7" s="49"/>
      <c r="N7" s="49"/>
      <c r="O7" s="49"/>
      <c r="P7" s="49"/>
      <c r="Q7" s="49"/>
      <c r="R7" s="49"/>
      <c r="S7" s="49"/>
      <c r="T7" s="49"/>
      <c r="U7" s="49"/>
      <c r="V7" s="49"/>
      <c r="W7" s="49"/>
      <c r="X7" s="49"/>
      <c r="Y7" s="49"/>
      <c r="Z7" s="52" t="s">
        <v>28</v>
      </c>
    </row>
    <row r="8" spans="1:26" ht="14">
      <c r="A8" s="1"/>
      <c r="B8" s="49"/>
      <c r="C8" s="49"/>
      <c r="D8" s="49"/>
      <c r="E8" s="49"/>
      <c r="F8" s="41">
        <v>5</v>
      </c>
      <c r="G8" s="41">
        <v>6</v>
      </c>
      <c r="H8" s="41">
        <v>7</v>
      </c>
      <c r="I8" s="41">
        <v>8</v>
      </c>
      <c r="J8" s="41">
        <v>9</v>
      </c>
      <c r="K8" s="41">
        <v>10</v>
      </c>
      <c r="L8" s="41">
        <v>11</v>
      </c>
      <c r="M8" s="41">
        <v>12</v>
      </c>
      <c r="N8" s="41">
        <v>13</v>
      </c>
      <c r="O8" s="41">
        <v>14</v>
      </c>
      <c r="P8" s="41">
        <v>15</v>
      </c>
      <c r="Q8" s="41">
        <v>16</v>
      </c>
      <c r="R8" s="41">
        <v>17</v>
      </c>
      <c r="S8" s="41">
        <v>18</v>
      </c>
      <c r="T8" s="41">
        <v>19</v>
      </c>
      <c r="U8" s="41">
        <v>20</v>
      </c>
      <c r="V8" s="41">
        <v>21</v>
      </c>
      <c r="W8" s="41">
        <v>22</v>
      </c>
      <c r="X8" s="41">
        <v>23</v>
      </c>
      <c r="Y8" s="41">
        <v>24</v>
      </c>
      <c r="Z8" s="4"/>
    </row>
    <row r="9" spans="1:26" ht="14">
      <c r="B9" s="49"/>
      <c r="C9" s="49"/>
      <c r="D9" s="49"/>
      <c r="E9" s="49"/>
      <c r="F9" s="2">
        <v>1</v>
      </c>
      <c r="G9" s="2">
        <f t="shared" ref="G9:Y9" si="0">F9+1</f>
        <v>2</v>
      </c>
      <c r="H9" s="2">
        <f t="shared" si="0"/>
        <v>3</v>
      </c>
      <c r="I9" s="2">
        <f t="shared" si="0"/>
        <v>4</v>
      </c>
      <c r="J9" s="2">
        <f t="shared" si="0"/>
        <v>5</v>
      </c>
      <c r="K9" s="2">
        <f t="shared" si="0"/>
        <v>6</v>
      </c>
      <c r="L9" s="2">
        <f t="shared" si="0"/>
        <v>7</v>
      </c>
      <c r="M9" s="2">
        <f t="shared" si="0"/>
        <v>8</v>
      </c>
      <c r="N9" s="2">
        <f t="shared" si="0"/>
        <v>9</v>
      </c>
      <c r="O9" s="2">
        <f t="shared" si="0"/>
        <v>10</v>
      </c>
      <c r="P9" s="2">
        <f t="shared" si="0"/>
        <v>11</v>
      </c>
      <c r="Q9" s="2">
        <f t="shared" si="0"/>
        <v>12</v>
      </c>
      <c r="R9" s="2">
        <f t="shared" si="0"/>
        <v>13</v>
      </c>
      <c r="S9" s="2">
        <f t="shared" si="0"/>
        <v>14</v>
      </c>
      <c r="T9" s="2">
        <f t="shared" si="0"/>
        <v>15</v>
      </c>
      <c r="U9" s="2">
        <f t="shared" si="0"/>
        <v>16</v>
      </c>
      <c r="V9" s="2">
        <f t="shared" si="0"/>
        <v>17</v>
      </c>
      <c r="W9" s="2">
        <f t="shared" si="0"/>
        <v>18</v>
      </c>
      <c r="X9" s="2">
        <f t="shared" si="0"/>
        <v>19</v>
      </c>
      <c r="Y9" s="2">
        <f t="shared" si="0"/>
        <v>20</v>
      </c>
      <c r="Z9" s="340" t="s">
        <v>9</v>
      </c>
    </row>
    <row r="10" spans="1:26" ht="14">
      <c r="B10" s="62"/>
      <c r="C10" s="62"/>
      <c r="D10" s="49"/>
      <c r="E10" s="49"/>
      <c r="F10" s="3">
        <v>45382</v>
      </c>
      <c r="G10" s="3">
        <f t="shared" ref="G10:Y10" si="1">DATE(YEAR(F10)+1,MONTH(F10),DAY(F10))</f>
        <v>45747</v>
      </c>
      <c r="H10" s="3">
        <f t="shared" si="1"/>
        <v>46112</v>
      </c>
      <c r="I10" s="3">
        <f t="shared" si="1"/>
        <v>46477</v>
      </c>
      <c r="J10" s="3">
        <f t="shared" si="1"/>
        <v>46843</v>
      </c>
      <c r="K10" s="3">
        <f t="shared" si="1"/>
        <v>47208</v>
      </c>
      <c r="L10" s="3">
        <f t="shared" si="1"/>
        <v>47573</v>
      </c>
      <c r="M10" s="3">
        <f t="shared" si="1"/>
        <v>47938</v>
      </c>
      <c r="N10" s="3">
        <f t="shared" si="1"/>
        <v>48304</v>
      </c>
      <c r="O10" s="3">
        <f t="shared" si="1"/>
        <v>48669</v>
      </c>
      <c r="P10" s="3">
        <f t="shared" si="1"/>
        <v>49034</v>
      </c>
      <c r="Q10" s="3">
        <f t="shared" si="1"/>
        <v>49399</v>
      </c>
      <c r="R10" s="3">
        <f t="shared" si="1"/>
        <v>49765</v>
      </c>
      <c r="S10" s="3">
        <f t="shared" si="1"/>
        <v>50130</v>
      </c>
      <c r="T10" s="3">
        <f t="shared" si="1"/>
        <v>50495</v>
      </c>
      <c r="U10" s="3">
        <f t="shared" si="1"/>
        <v>50860</v>
      </c>
      <c r="V10" s="3">
        <f t="shared" si="1"/>
        <v>51226</v>
      </c>
      <c r="W10" s="3">
        <f t="shared" si="1"/>
        <v>51591</v>
      </c>
      <c r="X10" s="3">
        <f t="shared" si="1"/>
        <v>51956</v>
      </c>
      <c r="Y10" s="3">
        <f t="shared" si="1"/>
        <v>52321</v>
      </c>
      <c r="Z10" s="5"/>
    </row>
    <row r="11" spans="1:26" ht="14">
      <c r="B11" s="82" t="s">
        <v>240</v>
      </c>
      <c r="C11" s="90"/>
      <c r="D11" s="57"/>
      <c r="E11" s="63"/>
      <c r="F11" s="167">
        <v>343</v>
      </c>
      <c r="G11" s="167">
        <v>399</v>
      </c>
      <c r="H11" s="167">
        <v>228</v>
      </c>
      <c r="I11" s="167">
        <v>321</v>
      </c>
      <c r="J11" s="167">
        <v>357</v>
      </c>
      <c r="K11" s="167">
        <v>336</v>
      </c>
      <c r="L11" s="167">
        <v>363</v>
      </c>
      <c r="M11" s="167">
        <v>443</v>
      </c>
      <c r="N11" s="167">
        <v>229</v>
      </c>
      <c r="O11" s="167">
        <v>445</v>
      </c>
      <c r="P11" s="167">
        <v>369</v>
      </c>
      <c r="Q11" s="167">
        <v>481</v>
      </c>
      <c r="R11" s="167">
        <v>362</v>
      </c>
      <c r="S11" s="167">
        <v>218</v>
      </c>
      <c r="T11" s="167">
        <v>355</v>
      </c>
      <c r="U11" s="167">
        <v>296</v>
      </c>
      <c r="V11" s="167">
        <v>337</v>
      </c>
      <c r="W11" s="167">
        <v>267</v>
      </c>
      <c r="X11" s="167">
        <v>333</v>
      </c>
      <c r="Y11" s="167">
        <v>223</v>
      </c>
      <c r="Z11" s="170">
        <f>SUM(F11:Y11)</f>
        <v>6705</v>
      </c>
    </row>
    <row r="12" spans="1:26" ht="14">
      <c r="B12" s="53"/>
      <c r="C12" s="53"/>
      <c r="D12" s="53"/>
      <c r="E12" s="65"/>
      <c r="F12" s="68"/>
      <c r="G12" s="67"/>
      <c r="H12" s="67"/>
      <c r="I12" s="67"/>
      <c r="J12" s="67"/>
      <c r="K12" s="67"/>
      <c r="L12" s="67"/>
      <c r="M12" s="67"/>
      <c r="N12" s="67"/>
      <c r="O12" s="67"/>
      <c r="P12" s="67"/>
      <c r="Q12" s="67"/>
      <c r="R12" s="67"/>
      <c r="S12" s="67"/>
      <c r="T12" s="67"/>
      <c r="U12" s="67"/>
      <c r="V12" s="67"/>
      <c r="W12" s="67"/>
      <c r="X12" s="67"/>
      <c r="Y12" s="67"/>
      <c r="Z12" s="67"/>
    </row>
    <row r="13" spans="1:26" s="6" customFormat="1" ht="14">
      <c r="A13" s="134" t="s">
        <v>238</v>
      </c>
    </row>
    <row r="14" spans="1:26" s="6" customFormat="1" ht="14">
      <c r="B14" s="132" t="s">
        <v>247</v>
      </c>
      <c r="C14" s="133"/>
    </row>
    <row r="15" spans="1:26" ht="14">
      <c r="B15" s="132"/>
      <c r="C15" s="75"/>
      <c r="D15" s="49"/>
      <c r="E15" s="49"/>
      <c r="F15" s="49"/>
      <c r="G15" s="49"/>
      <c r="H15" s="49"/>
      <c r="I15" s="49"/>
      <c r="J15" s="49"/>
      <c r="K15" s="49"/>
      <c r="L15" s="49"/>
      <c r="M15" s="49"/>
      <c r="N15" s="49"/>
      <c r="O15" s="49"/>
      <c r="P15" s="49"/>
      <c r="Q15" s="49"/>
      <c r="R15" s="49"/>
      <c r="S15" s="49"/>
      <c r="T15" s="49"/>
      <c r="U15" s="49"/>
      <c r="V15" s="49"/>
      <c r="W15" s="49"/>
      <c r="X15" s="49"/>
      <c r="Y15" s="49"/>
      <c r="Z15" s="52" t="s">
        <v>28</v>
      </c>
    </row>
    <row r="16" spans="1:26" ht="14">
      <c r="A16" s="1"/>
      <c r="B16" s="49"/>
      <c r="C16" s="49"/>
      <c r="D16" s="49"/>
      <c r="E16" s="49"/>
      <c r="F16" s="41">
        <v>5</v>
      </c>
      <c r="G16" s="41">
        <v>6</v>
      </c>
      <c r="H16" s="41">
        <v>7</v>
      </c>
      <c r="I16" s="41">
        <v>8</v>
      </c>
      <c r="J16" s="41">
        <v>9</v>
      </c>
      <c r="K16" s="41">
        <v>10</v>
      </c>
      <c r="L16" s="41">
        <v>11</v>
      </c>
      <c r="M16" s="41">
        <v>12</v>
      </c>
      <c r="N16" s="41">
        <v>13</v>
      </c>
      <c r="O16" s="41">
        <v>14</v>
      </c>
      <c r="P16" s="41">
        <v>15</v>
      </c>
      <c r="Q16" s="41">
        <v>16</v>
      </c>
      <c r="R16" s="41">
        <v>17</v>
      </c>
      <c r="S16" s="41">
        <v>18</v>
      </c>
      <c r="T16" s="41">
        <v>19</v>
      </c>
      <c r="U16" s="41">
        <v>20</v>
      </c>
      <c r="V16" s="41">
        <v>21</v>
      </c>
      <c r="W16" s="41">
        <v>22</v>
      </c>
      <c r="X16" s="41">
        <v>23</v>
      </c>
      <c r="Y16" s="41">
        <v>24</v>
      </c>
      <c r="Z16" s="4"/>
    </row>
    <row r="17" spans="1:26" ht="14">
      <c r="B17" s="49"/>
      <c r="C17" s="49"/>
      <c r="D17" s="49"/>
      <c r="E17" s="49"/>
      <c r="F17" s="2">
        <v>1</v>
      </c>
      <c r="G17" s="2">
        <f t="shared" ref="G17:Y17" si="2">F17+1</f>
        <v>2</v>
      </c>
      <c r="H17" s="2">
        <f t="shared" si="2"/>
        <v>3</v>
      </c>
      <c r="I17" s="2">
        <f t="shared" si="2"/>
        <v>4</v>
      </c>
      <c r="J17" s="2">
        <f t="shared" si="2"/>
        <v>5</v>
      </c>
      <c r="K17" s="2">
        <f t="shared" si="2"/>
        <v>6</v>
      </c>
      <c r="L17" s="2">
        <f t="shared" si="2"/>
        <v>7</v>
      </c>
      <c r="M17" s="2">
        <f t="shared" si="2"/>
        <v>8</v>
      </c>
      <c r="N17" s="2">
        <f t="shared" si="2"/>
        <v>9</v>
      </c>
      <c r="O17" s="2">
        <f t="shared" si="2"/>
        <v>10</v>
      </c>
      <c r="P17" s="2">
        <f t="shared" si="2"/>
        <v>11</v>
      </c>
      <c r="Q17" s="2">
        <f t="shared" si="2"/>
        <v>12</v>
      </c>
      <c r="R17" s="2">
        <f t="shared" si="2"/>
        <v>13</v>
      </c>
      <c r="S17" s="2">
        <f t="shared" si="2"/>
        <v>14</v>
      </c>
      <c r="T17" s="2">
        <f t="shared" si="2"/>
        <v>15</v>
      </c>
      <c r="U17" s="2">
        <f t="shared" si="2"/>
        <v>16</v>
      </c>
      <c r="V17" s="2">
        <f t="shared" si="2"/>
        <v>17</v>
      </c>
      <c r="W17" s="2">
        <f t="shared" si="2"/>
        <v>18</v>
      </c>
      <c r="X17" s="2">
        <f t="shared" si="2"/>
        <v>19</v>
      </c>
      <c r="Y17" s="2">
        <f t="shared" si="2"/>
        <v>20</v>
      </c>
      <c r="Z17" s="340" t="s">
        <v>9</v>
      </c>
    </row>
    <row r="18" spans="1:26" ht="14">
      <c r="B18" s="62"/>
      <c r="C18" s="62"/>
      <c r="D18" s="49"/>
      <c r="E18" s="49"/>
      <c r="F18" s="3">
        <v>45382</v>
      </c>
      <c r="G18" s="3">
        <f t="shared" ref="G18:Y18" si="3">DATE(YEAR(F18)+1,MONTH(F18),DAY(F18))</f>
        <v>45747</v>
      </c>
      <c r="H18" s="3">
        <f t="shared" si="3"/>
        <v>46112</v>
      </c>
      <c r="I18" s="3">
        <f t="shared" si="3"/>
        <v>46477</v>
      </c>
      <c r="J18" s="3">
        <f t="shared" si="3"/>
        <v>46843</v>
      </c>
      <c r="K18" s="3">
        <f t="shared" si="3"/>
        <v>47208</v>
      </c>
      <c r="L18" s="3">
        <f t="shared" si="3"/>
        <v>47573</v>
      </c>
      <c r="M18" s="3">
        <f t="shared" si="3"/>
        <v>47938</v>
      </c>
      <c r="N18" s="3">
        <f t="shared" si="3"/>
        <v>48304</v>
      </c>
      <c r="O18" s="3">
        <f t="shared" si="3"/>
        <v>48669</v>
      </c>
      <c r="P18" s="3">
        <f t="shared" si="3"/>
        <v>49034</v>
      </c>
      <c r="Q18" s="3">
        <f t="shared" si="3"/>
        <v>49399</v>
      </c>
      <c r="R18" s="3">
        <f t="shared" si="3"/>
        <v>49765</v>
      </c>
      <c r="S18" s="3">
        <f t="shared" si="3"/>
        <v>50130</v>
      </c>
      <c r="T18" s="3">
        <f t="shared" si="3"/>
        <v>50495</v>
      </c>
      <c r="U18" s="3">
        <f t="shared" si="3"/>
        <v>50860</v>
      </c>
      <c r="V18" s="3">
        <f t="shared" si="3"/>
        <v>51226</v>
      </c>
      <c r="W18" s="3">
        <f t="shared" si="3"/>
        <v>51591</v>
      </c>
      <c r="X18" s="3">
        <f t="shared" si="3"/>
        <v>51956</v>
      </c>
      <c r="Y18" s="3">
        <f t="shared" si="3"/>
        <v>52321</v>
      </c>
      <c r="Z18" s="5"/>
    </row>
    <row r="19" spans="1:26" ht="14">
      <c r="B19" s="82" t="s">
        <v>240</v>
      </c>
      <c r="C19" s="90"/>
      <c r="D19" s="57"/>
      <c r="E19" s="63"/>
      <c r="F19" s="167">
        <v>292</v>
      </c>
      <c r="G19" s="167">
        <v>344</v>
      </c>
      <c r="H19" s="167">
        <v>197</v>
      </c>
      <c r="I19" s="167">
        <v>281</v>
      </c>
      <c r="J19" s="167">
        <v>313</v>
      </c>
      <c r="K19" s="167">
        <v>293</v>
      </c>
      <c r="L19" s="167">
        <v>319</v>
      </c>
      <c r="M19" s="167">
        <v>390</v>
      </c>
      <c r="N19" s="167">
        <v>190</v>
      </c>
      <c r="O19" s="167">
        <v>385</v>
      </c>
      <c r="P19" s="167">
        <v>315</v>
      </c>
      <c r="Q19" s="167">
        <v>417</v>
      </c>
      <c r="R19" s="167">
        <v>316</v>
      </c>
      <c r="S19" s="167">
        <v>180</v>
      </c>
      <c r="T19" s="167">
        <v>304</v>
      </c>
      <c r="U19" s="167">
        <v>249</v>
      </c>
      <c r="V19" s="167">
        <v>287</v>
      </c>
      <c r="W19" s="167">
        <v>234</v>
      </c>
      <c r="X19" s="167">
        <v>292</v>
      </c>
      <c r="Y19" s="167">
        <v>193</v>
      </c>
      <c r="Z19" s="168">
        <f>SUM(F19:Y19)</f>
        <v>5791</v>
      </c>
    </row>
    <row r="20" spans="1:26" ht="14">
      <c r="B20" s="56" t="s">
        <v>241</v>
      </c>
      <c r="C20" s="57"/>
      <c r="D20" s="57"/>
      <c r="E20" s="54"/>
      <c r="F20" s="432">
        <f>SUM(F19:G19)</f>
        <v>636</v>
      </c>
      <c r="G20" s="432"/>
      <c r="H20" s="432">
        <f>SUM(H19:L19)</f>
        <v>1403</v>
      </c>
      <c r="I20" s="432"/>
      <c r="J20" s="432"/>
      <c r="K20" s="432"/>
      <c r="L20" s="432"/>
      <c r="M20" s="432">
        <f>SUM(M19:Q19)</f>
        <v>1697</v>
      </c>
      <c r="N20" s="432"/>
      <c r="O20" s="432"/>
      <c r="P20" s="432"/>
      <c r="Q20" s="432"/>
      <c r="R20" s="432">
        <f>SUM(R19:V19)</f>
        <v>1336</v>
      </c>
      <c r="S20" s="432"/>
      <c r="T20" s="432"/>
      <c r="U20" s="432"/>
      <c r="V20" s="432"/>
      <c r="W20" s="432">
        <f>SUM(W19:Y19)</f>
        <v>719</v>
      </c>
      <c r="X20" s="432"/>
      <c r="Y20" s="432"/>
      <c r="Z20" s="168">
        <f>SUM(F20:Y20)</f>
        <v>5791</v>
      </c>
    </row>
    <row r="21" spans="1:26" ht="14">
      <c r="B21" s="62"/>
      <c r="C21" s="62"/>
      <c r="D21" s="62"/>
      <c r="E21" s="49"/>
      <c r="F21" s="67"/>
      <c r="G21" s="67"/>
      <c r="H21" s="67"/>
      <c r="I21" s="67"/>
      <c r="J21" s="67"/>
      <c r="K21" s="67"/>
      <c r="L21" s="67"/>
      <c r="M21" s="67"/>
      <c r="N21" s="67"/>
      <c r="O21" s="67"/>
      <c r="P21" s="67"/>
      <c r="Q21" s="67"/>
      <c r="R21" s="67"/>
      <c r="S21" s="67"/>
      <c r="T21" s="67"/>
      <c r="U21" s="67"/>
      <c r="V21" s="67"/>
      <c r="W21" s="67"/>
      <c r="X21" s="67"/>
      <c r="Y21" s="67"/>
      <c r="Z21" s="67"/>
    </row>
    <row r="22" spans="1:26" ht="14">
      <c r="A22" s="60" t="s">
        <v>213</v>
      </c>
      <c r="B22" s="62"/>
      <c r="C22" s="62"/>
      <c r="D22" s="62"/>
      <c r="E22" s="84"/>
      <c r="F22" s="67"/>
      <c r="G22" s="67"/>
      <c r="H22" s="67"/>
      <c r="I22" s="67"/>
      <c r="J22" s="67"/>
      <c r="K22" s="67"/>
      <c r="L22" s="67"/>
      <c r="M22" s="67"/>
      <c r="N22" s="67"/>
      <c r="O22" s="67"/>
      <c r="P22" s="67"/>
      <c r="Q22" s="67"/>
      <c r="R22" s="67"/>
      <c r="S22" s="67"/>
      <c r="T22" s="67"/>
      <c r="U22" s="67"/>
      <c r="V22" s="67"/>
      <c r="W22" s="67"/>
      <c r="X22" s="67"/>
      <c r="Y22" s="67"/>
      <c r="Z22" s="52" t="s">
        <v>28</v>
      </c>
    </row>
    <row r="23" spans="1:26" ht="14">
      <c r="B23" s="49"/>
      <c r="C23" s="49"/>
      <c r="D23" s="49"/>
      <c r="E23" s="49"/>
      <c r="F23" s="41">
        <v>5</v>
      </c>
      <c r="G23" s="41">
        <v>6</v>
      </c>
      <c r="H23" s="41">
        <v>7</v>
      </c>
      <c r="I23" s="41">
        <v>8</v>
      </c>
      <c r="J23" s="41">
        <v>9</v>
      </c>
      <c r="K23" s="41">
        <v>10</v>
      </c>
      <c r="L23" s="41">
        <v>11</v>
      </c>
      <c r="M23" s="41">
        <v>12</v>
      </c>
      <c r="N23" s="41">
        <v>13</v>
      </c>
      <c r="O23" s="41">
        <v>14</v>
      </c>
      <c r="P23" s="41">
        <v>15</v>
      </c>
      <c r="Q23" s="41">
        <v>16</v>
      </c>
      <c r="R23" s="41">
        <v>17</v>
      </c>
      <c r="S23" s="41">
        <v>18</v>
      </c>
      <c r="T23" s="41">
        <v>19</v>
      </c>
      <c r="U23" s="41">
        <v>20</v>
      </c>
      <c r="V23" s="41">
        <v>21</v>
      </c>
      <c r="W23" s="41">
        <v>22</v>
      </c>
      <c r="X23" s="41">
        <v>23</v>
      </c>
      <c r="Y23" s="41">
        <v>24</v>
      </c>
      <c r="Z23" s="4"/>
    </row>
    <row r="24" spans="1:26" ht="14">
      <c r="B24" s="436" t="s">
        <v>222</v>
      </c>
      <c r="C24" s="437"/>
      <c r="D24" s="437"/>
      <c r="E24" s="438"/>
      <c r="F24" s="2">
        <v>1</v>
      </c>
      <c r="G24" s="2">
        <f t="shared" ref="G24:Y24" si="4">F24+1</f>
        <v>2</v>
      </c>
      <c r="H24" s="2">
        <f t="shared" si="4"/>
        <v>3</v>
      </c>
      <c r="I24" s="2">
        <f t="shared" si="4"/>
        <v>4</v>
      </c>
      <c r="J24" s="2">
        <f t="shared" si="4"/>
        <v>5</v>
      </c>
      <c r="K24" s="2">
        <f t="shared" si="4"/>
        <v>6</v>
      </c>
      <c r="L24" s="2">
        <f t="shared" si="4"/>
        <v>7</v>
      </c>
      <c r="M24" s="2">
        <f t="shared" si="4"/>
        <v>8</v>
      </c>
      <c r="N24" s="2">
        <f t="shared" si="4"/>
        <v>9</v>
      </c>
      <c r="O24" s="2">
        <f t="shared" si="4"/>
        <v>10</v>
      </c>
      <c r="P24" s="2">
        <f t="shared" si="4"/>
        <v>11</v>
      </c>
      <c r="Q24" s="2">
        <f t="shared" si="4"/>
        <v>12</v>
      </c>
      <c r="R24" s="2">
        <f t="shared" si="4"/>
        <v>13</v>
      </c>
      <c r="S24" s="2">
        <f t="shared" si="4"/>
        <v>14</v>
      </c>
      <c r="T24" s="2">
        <f t="shared" si="4"/>
        <v>15</v>
      </c>
      <c r="U24" s="2">
        <f t="shared" si="4"/>
        <v>16</v>
      </c>
      <c r="V24" s="2">
        <f t="shared" si="4"/>
        <v>17</v>
      </c>
      <c r="W24" s="2">
        <f t="shared" si="4"/>
        <v>18</v>
      </c>
      <c r="X24" s="2">
        <f t="shared" si="4"/>
        <v>19</v>
      </c>
      <c r="Y24" s="2">
        <f t="shared" si="4"/>
        <v>20</v>
      </c>
      <c r="Z24" s="340" t="s">
        <v>9</v>
      </c>
    </row>
    <row r="25" spans="1:26" ht="14">
      <c r="B25" s="439"/>
      <c r="C25" s="440"/>
      <c r="D25" s="440"/>
      <c r="E25" s="441"/>
      <c r="F25" s="3">
        <v>45382</v>
      </c>
      <c r="G25" s="3">
        <f t="shared" ref="G25:Y25" si="5">DATE(YEAR(F25)+1,MONTH(F25),DAY(F25))</f>
        <v>45747</v>
      </c>
      <c r="H25" s="3">
        <f t="shared" si="5"/>
        <v>46112</v>
      </c>
      <c r="I25" s="3">
        <f t="shared" si="5"/>
        <v>46477</v>
      </c>
      <c r="J25" s="3">
        <f t="shared" si="5"/>
        <v>46843</v>
      </c>
      <c r="K25" s="3">
        <f t="shared" si="5"/>
        <v>47208</v>
      </c>
      <c r="L25" s="3">
        <f t="shared" si="5"/>
        <v>47573</v>
      </c>
      <c r="M25" s="3">
        <f t="shared" si="5"/>
        <v>47938</v>
      </c>
      <c r="N25" s="3">
        <f t="shared" si="5"/>
        <v>48304</v>
      </c>
      <c r="O25" s="3">
        <f t="shared" si="5"/>
        <v>48669</v>
      </c>
      <c r="P25" s="3">
        <f t="shared" si="5"/>
        <v>49034</v>
      </c>
      <c r="Q25" s="3">
        <f t="shared" si="5"/>
        <v>49399</v>
      </c>
      <c r="R25" s="3">
        <f t="shared" si="5"/>
        <v>49765</v>
      </c>
      <c r="S25" s="3">
        <f t="shared" si="5"/>
        <v>50130</v>
      </c>
      <c r="T25" s="3">
        <f t="shared" si="5"/>
        <v>50495</v>
      </c>
      <c r="U25" s="3">
        <f t="shared" si="5"/>
        <v>50860</v>
      </c>
      <c r="V25" s="3">
        <f t="shared" si="5"/>
        <v>51226</v>
      </c>
      <c r="W25" s="3">
        <f t="shared" si="5"/>
        <v>51591</v>
      </c>
      <c r="X25" s="3">
        <f t="shared" si="5"/>
        <v>51956</v>
      </c>
      <c r="Y25" s="3">
        <f t="shared" si="5"/>
        <v>52321</v>
      </c>
      <c r="Z25" s="5"/>
    </row>
    <row r="26" spans="1:26" s="49" customFormat="1" ht="14">
      <c r="B26" s="433" t="s">
        <v>223</v>
      </c>
      <c r="C26" s="434"/>
      <c r="D26" s="434"/>
      <c r="E26" s="435"/>
      <c r="F26" s="55" t="str">
        <f>'主要工事一覧（土木建築）'!G79</f>
        <v/>
      </c>
      <c r="G26" s="55" t="str">
        <f>'主要工事一覧（土木建築）'!H79</f>
        <v/>
      </c>
      <c r="H26" s="55" t="str">
        <f>'主要工事一覧（土木建築）'!I79</f>
        <v/>
      </c>
      <c r="I26" s="55" t="str">
        <f>'主要工事一覧（土木建築）'!J79</f>
        <v/>
      </c>
      <c r="J26" s="55" t="str">
        <f>'主要工事一覧（土木建築）'!K79</f>
        <v/>
      </c>
      <c r="K26" s="55" t="str">
        <f>'主要工事一覧（土木建築）'!L79</f>
        <v/>
      </c>
      <c r="L26" s="55" t="str">
        <f>'主要工事一覧（土木建築）'!M79</f>
        <v/>
      </c>
      <c r="M26" s="55" t="str">
        <f>'主要工事一覧（土木建築）'!N79</f>
        <v/>
      </c>
      <c r="N26" s="55" t="str">
        <f>'主要工事一覧（土木建築）'!O79</f>
        <v/>
      </c>
      <c r="O26" s="55" t="str">
        <f>'主要工事一覧（土木建築）'!P79</f>
        <v/>
      </c>
      <c r="P26" s="55" t="str">
        <f>'主要工事一覧（土木建築）'!Q79</f>
        <v/>
      </c>
      <c r="Q26" s="55" t="str">
        <f>'主要工事一覧（土木建築）'!R79</f>
        <v/>
      </c>
      <c r="R26" s="55" t="str">
        <f>'主要工事一覧（土木建築）'!S79</f>
        <v/>
      </c>
      <c r="S26" s="55" t="str">
        <f>'主要工事一覧（土木建築）'!T79</f>
        <v/>
      </c>
      <c r="T26" s="55" t="str">
        <f>'主要工事一覧（土木建築）'!U79</f>
        <v/>
      </c>
      <c r="U26" s="55" t="str">
        <f>'主要工事一覧（土木建築）'!V79</f>
        <v/>
      </c>
      <c r="V26" s="55" t="str">
        <f>'主要工事一覧（土木建築）'!W79</f>
        <v/>
      </c>
      <c r="W26" s="55" t="str">
        <f>'主要工事一覧（土木建築）'!X79</f>
        <v/>
      </c>
      <c r="X26" s="55" t="str">
        <f>'主要工事一覧（土木建築）'!Y79</f>
        <v/>
      </c>
      <c r="Y26" s="55" t="str">
        <f>'主要工事一覧（土木建築）'!Z79</f>
        <v/>
      </c>
      <c r="Z26" s="55" t="str">
        <f>'主要工事一覧（土木建築）'!AA79</f>
        <v/>
      </c>
    </row>
    <row r="27" spans="1:26" s="49" customFormat="1" ht="14">
      <c r="B27" s="433" t="s">
        <v>224</v>
      </c>
      <c r="C27" s="434"/>
      <c r="D27" s="434"/>
      <c r="E27" s="435"/>
      <c r="F27" s="55" t="str">
        <f>'主要工事一覧（機械・電気）'!G68</f>
        <v/>
      </c>
      <c r="G27" s="55" t="str">
        <f>'主要工事一覧（機械・電気）'!H68</f>
        <v/>
      </c>
      <c r="H27" s="55" t="str">
        <f>'主要工事一覧（機械・電気）'!I68</f>
        <v/>
      </c>
      <c r="I27" s="55" t="str">
        <f>'主要工事一覧（機械・電気）'!J68</f>
        <v/>
      </c>
      <c r="J27" s="55" t="str">
        <f>'主要工事一覧（機械・電気）'!K68</f>
        <v/>
      </c>
      <c r="K27" s="55" t="str">
        <f>'主要工事一覧（機械・電気）'!L68</f>
        <v/>
      </c>
      <c r="L27" s="55" t="str">
        <f>'主要工事一覧（機械・電気）'!M68</f>
        <v/>
      </c>
      <c r="M27" s="55" t="str">
        <f>'主要工事一覧（機械・電気）'!N68</f>
        <v/>
      </c>
      <c r="N27" s="55" t="str">
        <f>'主要工事一覧（機械・電気）'!O68</f>
        <v/>
      </c>
      <c r="O27" s="55" t="str">
        <f>'主要工事一覧（機械・電気）'!P68</f>
        <v/>
      </c>
      <c r="P27" s="55" t="str">
        <f>'主要工事一覧（機械・電気）'!Q68</f>
        <v/>
      </c>
      <c r="Q27" s="55" t="str">
        <f>'主要工事一覧（機械・電気）'!R68</f>
        <v/>
      </c>
      <c r="R27" s="55" t="str">
        <f>'主要工事一覧（機械・電気）'!S68</f>
        <v/>
      </c>
      <c r="S27" s="55" t="str">
        <f>'主要工事一覧（機械・電気）'!T68</f>
        <v/>
      </c>
      <c r="T27" s="55" t="str">
        <f>'主要工事一覧（機械・電気）'!U68</f>
        <v/>
      </c>
      <c r="U27" s="55" t="str">
        <f>'主要工事一覧（機械・電気）'!V68</f>
        <v/>
      </c>
      <c r="V27" s="55" t="str">
        <f>'主要工事一覧（機械・電気）'!W68</f>
        <v/>
      </c>
      <c r="W27" s="55" t="str">
        <f>'主要工事一覧（機械・電気）'!X68</f>
        <v/>
      </c>
      <c r="X27" s="55" t="str">
        <f>'主要工事一覧（機械・電気）'!Y68</f>
        <v/>
      </c>
      <c r="Y27" s="55" t="str">
        <f>'主要工事一覧（機械・電気）'!Z68</f>
        <v/>
      </c>
      <c r="Z27" s="55" t="str">
        <f>'主要工事一覧（機械・電気）'!AA68</f>
        <v/>
      </c>
    </row>
    <row r="28" spans="1:26" s="6" customFormat="1" ht="14">
      <c r="B28" s="433" t="s">
        <v>225</v>
      </c>
      <c r="C28" s="434"/>
      <c r="D28" s="434"/>
      <c r="E28" s="435"/>
      <c r="F28" s="99" t="str">
        <f>'主要工事一覧（管路施設）'!G28</f>
        <v/>
      </c>
      <c r="G28" s="99" t="str">
        <f>'主要工事一覧（管路施設）'!H28</f>
        <v/>
      </c>
      <c r="H28" s="99" t="str">
        <f>'主要工事一覧（管路施設）'!I28</f>
        <v/>
      </c>
      <c r="I28" s="99" t="str">
        <f>'主要工事一覧（管路施設）'!J28</f>
        <v/>
      </c>
      <c r="J28" s="99" t="str">
        <f>'主要工事一覧（管路施設）'!K28</f>
        <v/>
      </c>
      <c r="K28" s="99" t="str">
        <f>'主要工事一覧（管路施設）'!L28</f>
        <v/>
      </c>
      <c r="L28" s="99" t="str">
        <f>'主要工事一覧（管路施設）'!M28</f>
        <v/>
      </c>
      <c r="M28" s="99" t="str">
        <f>'主要工事一覧（管路施設）'!N28</f>
        <v/>
      </c>
      <c r="N28" s="99" t="str">
        <f>'主要工事一覧（管路施設）'!O28</f>
        <v/>
      </c>
      <c r="O28" s="99" t="str">
        <f>'主要工事一覧（管路施設）'!P28</f>
        <v/>
      </c>
      <c r="P28" s="99" t="str">
        <f>'主要工事一覧（管路施設）'!Q28</f>
        <v/>
      </c>
      <c r="Q28" s="99" t="str">
        <f>'主要工事一覧（管路施設）'!R28</f>
        <v/>
      </c>
      <c r="R28" s="99" t="str">
        <f>'主要工事一覧（管路施設）'!S28</f>
        <v/>
      </c>
      <c r="S28" s="99" t="str">
        <f>'主要工事一覧（管路施設）'!T28</f>
        <v/>
      </c>
      <c r="T28" s="99" t="str">
        <f>'主要工事一覧（管路施設）'!U28</f>
        <v/>
      </c>
      <c r="U28" s="99" t="str">
        <f>'主要工事一覧（管路施設）'!V28</f>
        <v/>
      </c>
      <c r="V28" s="99" t="str">
        <f>'主要工事一覧（管路施設）'!W28</f>
        <v/>
      </c>
      <c r="W28" s="99" t="str">
        <f>'主要工事一覧（管路施設）'!X28</f>
        <v/>
      </c>
      <c r="X28" s="99" t="str">
        <f>'主要工事一覧（管路施設）'!Y28</f>
        <v/>
      </c>
      <c r="Y28" s="99" t="str">
        <f>'主要工事一覧（管路施設）'!Z28</f>
        <v/>
      </c>
      <c r="Z28" s="99" t="str">
        <f>'主要工事一覧（管路施設）'!AA28</f>
        <v/>
      </c>
    </row>
    <row r="29" spans="1:26" s="6" customFormat="1" ht="14">
      <c r="B29" s="96" t="s">
        <v>239</v>
      </c>
      <c r="C29" s="97"/>
      <c r="D29" s="97"/>
      <c r="E29" s="98"/>
      <c r="F29" s="99" t="str">
        <f t="shared" ref="F29:Y29" si="6">IF(AND(F26="",F27="",F28=""),"",SUM(F26:F28))</f>
        <v/>
      </c>
      <c r="G29" s="99" t="str">
        <f t="shared" si="6"/>
        <v/>
      </c>
      <c r="H29" s="99" t="str">
        <f t="shared" si="6"/>
        <v/>
      </c>
      <c r="I29" s="99" t="str">
        <f t="shared" si="6"/>
        <v/>
      </c>
      <c r="J29" s="99" t="str">
        <f t="shared" si="6"/>
        <v/>
      </c>
      <c r="K29" s="99" t="str">
        <f t="shared" si="6"/>
        <v/>
      </c>
      <c r="L29" s="99" t="str">
        <f t="shared" si="6"/>
        <v/>
      </c>
      <c r="M29" s="99" t="str">
        <f t="shared" si="6"/>
        <v/>
      </c>
      <c r="N29" s="99" t="str">
        <f t="shared" si="6"/>
        <v/>
      </c>
      <c r="O29" s="99" t="str">
        <f t="shared" si="6"/>
        <v/>
      </c>
      <c r="P29" s="99" t="str">
        <f t="shared" si="6"/>
        <v/>
      </c>
      <c r="Q29" s="99" t="str">
        <f t="shared" si="6"/>
        <v/>
      </c>
      <c r="R29" s="99" t="str">
        <f t="shared" si="6"/>
        <v/>
      </c>
      <c r="S29" s="99" t="str">
        <f t="shared" si="6"/>
        <v/>
      </c>
      <c r="T29" s="99" t="str">
        <f t="shared" si="6"/>
        <v/>
      </c>
      <c r="U29" s="99" t="str">
        <f t="shared" si="6"/>
        <v/>
      </c>
      <c r="V29" s="99" t="str">
        <f t="shared" si="6"/>
        <v/>
      </c>
      <c r="W29" s="99" t="str">
        <f t="shared" si="6"/>
        <v/>
      </c>
      <c r="X29" s="99" t="str">
        <f t="shared" si="6"/>
        <v/>
      </c>
      <c r="Y29" s="99" t="str">
        <f t="shared" si="6"/>
        <v/>
      </c>
      <c r="Z29" s="99" t="str">
        <f>IF(AND(Z26="",Z27="",Z28=""),"",SUM(Z26:Z28))</f>
        <v/>
      </c>
    </row>
    <row r="30" spans="1:26" s="6" customFormat="1" ht="14">
      <c r="B30" s="96" t="s">
        <v>232</v>
      </c>
      <c r="C30" s="97"/>
      <c r="D30" s="97"/>
      <c r="E30" s="98"/>
      <c r="F30" s="427" t="str">
        <f>IF(COUNTBLANK(F29:G29)=COLUMNS(F29:G29),"",SUM(F29:G29))</f>
        <v/>
      </c>
      <c r="G30" s="428"/>
      <c r="H30" s="427" t="str">
        <f>IF(COUNTBLANK(H29:L29)=COLUMNS(H29:L29),"",SUM(H29:L29))</f>
        <v/>
      </c>
      <c r="I30" s="428"/>
      <c r="J30" s="428"/>
      <c r="K30" s="428"/>
      <c r="L30" s="428"/>
      <c r="M30" s="427" t="str">
        <f>IF(COUNTBLANK(M29:Q29)=COLUMNS(M29:Q29),"",SUM(M29:Q29))</f>
        <v/>
      </c>
      <c r="N30" s="428"/>
      <c r="O30" s="428"/>
      <c r="P30" s="428"/>
      <c r="Q30" s="428"/>
      <c r="R30" s="427" t="str">
        <f>IF(COUNTBLANK(R29:V29)=COLUMNS(R29:V29),"",SUM(R29:V29))</f>
        <v/>
      </c>
      <c r="S30" s="428"/>
      <c r="T30" s="428"/>
      <c r="U30" s="428"/>
      <c r="V30" s="428"/>
      <c r="W30" s="427" t="str">
        <f>IF(COUNTBLANK(W29:Y29)=COLUMNS(W29:Y29),"",SUM(W29:Y29))</f>
        <v/>
      </c>
      <c r="X30" s="428"/>
      <c r="Y30" s="428"/>
      <c r="Z30" s="102"/>
    </row>
    <row r="31" spans="1:26" s="6" customFormat="1" ht="14">
      <c r="B31" s="96" t="s">
        <v>242</v>
      </c>
      <c r="C31" s="97"/>
      <c r="D31" s="97"/>
      <c r="E31" s="98"/>
      <c r="F31" s="427" t="str">
        <f>IF(F30="","",IF(F30&gt;F20,"不可","可"))</f>
        <v/>
      </c>
      <c r="G31" s="428"/>
      <c r="H31" s="427" t="str">
        <f>IF(H30="","",IF(H30&gt;H20,"不可","可"))</f>
        <v/>
      </c>
      <c r="I31" s="428"/>
      <c r="J31" s="428"/>
      <c r="K31" s="428"/>
      <c r="L31" s="428"/>
      <c r="M31" s="429" t="str">
        <f>IF(M30="","",IF(M30&gt;M20,"不可","可"))</f>
        <v/>
      </c>
      <c r="N31" s="430"/>
      <c r="O31" s="430"/>
      <c r="P31" s="430"/>
      <c r="Q31" s="431"/>
      <c r="R31" s="427" t="str">
        <f>IF(R30="","",IF(R30&gt;R20,"不可","可"))</f>
        <v/>
      </c>
      <c r="S31" s="428"/>
      <c r="T31" s="428"/>
      <c r="U31" s="428"/>
      <c r="V31" s="428"/>
      <c r="W31" s="427" t="str">
        <f>IF(W30="","",IF(W30&gt;W20,"不可","可"))</f>
        <v/>
      </c>
      <c r="X31" s="428"/>
      <c r="Y31" s="428"/>
      <c r="Z31" s="102"/>
    </row>
    <row r="32" spans="1:26" s="6" customFormat="1" ht="14">
      <c r="B32" s="128"/>
      <c r="C32" s="128"/>
      <c r="D32" s="128"/>
      <c r="E32" s="124"/>
    </row>
    <row r="33" spans="1:26" s="6" customFormat="1" ht="14">
      <c r="A33" s="100" t="s">
        <v>79</v>
      </c>
    </row>
    <row r="34" spans="1:26" s="6" customFormat="1" ht="14">
      <c r="Z34" s="101" t="s">
        <v>28</v>
      </c>
    </row>
    <row r="35" spans="1:26" s="6" customFormat="1" ht="14">
      <c r="B35" s="423" t="s">
        <v>72</v>
      </c>
      <c r="C35" s="423"/>
      <c r="D35" s="423"/>
      <c r="E35" s="423"/>
      <c r="F35" s="169" t="str">
        <f>IF(F29="","",F11-F29)</f>
        <v/>
      </c>
      <c r="G35" s="169" t="str">
        <f t="shared" ref="G35:Y35" si="7">IF(G29="","",G11-G29)</f>
        <v/>
      </c>
      <c r="H35" s="169" t="str">
        <f t="shared" si="7"/>
        <v/>
      </c>
      <c r="I35" s="169" t="str">
        <f t="shared" si="7"/>
        <v/>
      </c>
      <c r="J35" s="169" t="str">
        <f t="shared" si="7"/>
        <v/>
      </c>
      <c r="K35" s="169" t="str">
        <f t="shared" si="7"/>
        <v/>
      </c>
      <c r="L35" s="169" t="str">
        <f t="shared" si="7"/>
        <v/>
      </c>
      <c r="M35" s="169" t="str">
        <f t="shared" si="7"/>
        <v/>
      </c>
      <c r="N35" s="169" t="str">
        <f t="shared" si="7"/>
        <v/>
      </c>
      <c r="O35" s="169" t="str">
        <f t="shared" si="7"/>
        <v/>
      </c>
      <c r="P35" s="169" t="str">
        <f t="shared" si="7"/>
        <v/>
      </c>
      <c r="Q35" s="169" t="str">
        <f t="shared" si="7"/>
        <v/>
      </c>
      <c r="R35" s="169" t="str">
        <f t="shared" si="7"/>
        <v/>
      </c>
      <c r="S35" s="169" t="str">
        <f t="shared" si="7"/>
        <v/>
      </c>
      <c r="T35" s="169" t="str">
        <f t="shared" si="7"/>
        <v/>
      </c>
      <c r="U35" s="169" t="str">
        <f t="shared" si="7"/>
        <v/>
      </c>
      <c r="V35" s="169" t="str">
        <f t="shared" si="7"/>
        <v/>
      </c>
      <c r="W35" s="169" t="str">
        <f t="shared" si="7"/>
        <v/>
      </c>
      <c r="X35" s="169" t="str">
        <f t="shared" si="7"/>
        <v/>
      </c>
      <c r="Y35" s="169" t="str">
        <f t="shared" si="7"/>
        <v/>
      </c>
      <c r="Z35" s="345">
        <f>SUM(F35:Y35)</f>
        <v>0</v>
      </c>
    </row>
    <row r="36" spans="1:26" s="6" customFormat="1" ht="14">
      <c r="B36" s="423" t="s">
        <v>81</v>
      </c>
      <c r="C36" s="423"/>
      <c r="D36" s="423"/>
      <c r="E36" s="423"/>
      <c r="F36" s="169" t="str">
        <f>IF(F35="","",F35*0.5)</f>
        <v/>
      </c>
      <c r="G36" s="169" t="str">
        <f t="shared" ref="G36:Y36" si="8">IF(G35="","",G35*0.5)</f>
        <v/>
      </c>
      <c r="H36" s="169" t="str">
        <f t="shared" si="8"/>
        <v/>
      </c>
      <c r="I36" s="169" t="str">
        <f t="shared" si="8"/>
        <v/>
      </c>
      <c r="J36" s="169" t="str">
        <f t="shared" si="8"/>
        <v/>
      </c>
      <c r="K36" s="169" t="str">
        <f t="shared" si="8"/>
        <v/>
      </c>
      <c r="L36" s="169" t="str">
        <f t="shared" si="8"/>
        <v/>
      </c>
      <c r="M36" s="169" t="str">
        <f t="shared" si="8"/>
        <v/>
      </c>
      <c r="N36" s="169" t="str">
        <f t="shared" si="8"/>
        <v/>
      </c>
      <c r="O36" s="169" t="str">
        <f t="shared" si="8"/>
        <v/>
      </c>
      <c r="P36" s="169" t="str">
        <f t="shared" si="8"/>
        <v/>
      </c>
      <c r="Q36" s="169" t="str">
        <f t="shared" si="8"/>
        <v/>
      </c>
      <c r="R36" s="169" t="str">
        <f t="shared" si="8"/>
        <v/>
      </c>
      <c r="S36" s="169" t="str">
        <f t="shared" si="8"/>
        <v/>
      </c>
      <c r="T36" s="169" t="str">
        <f t="shared" si="8"/>
        <v/>
      </c>
      <c r="U36" s="169" t="str">
        <f t="shared" si="8"/>
        <v/>
      </c>
      <c r="V36" s="169" t="str">
        <f t="shared" si="8"/>
        <v/>
      </c>
      <c r="W36" s="169" t="str">
        <f t="shared" si="8"/>
        <v/>
      </c>
      <c r="X36" s="169" t="str">
        <f t="shared" si="8"/>
        <v/>
      </c>
      <c r="Y36" s="169" t="str">
        <f t="shared" si="8"/>
        <v/>
      </c>
      <c r="Z36" s="345">
        <f>SUM(F36:Y36)</f>
        <v>0</v>
      </c>
    </row>
    <row r="37" spans="1:26" s="6" customFormat="1" ht="14"/>
    <row r="38" spans="1:26" s="6" customFormat="1" ht="14">
      <c r="A38" s="100" t="s">
        <v>73</v>
      </c>
    </row>
    <row r="39" spans="1:26" s="6" customFormat="1" ht="14">
      <c r="E39" s="101"/>
      <c r="F39" s="101" t="s">
        <v>28</v>
      </c>
    </row>
    <row r="40" spans="1:26" s="6" customFormat="1" ht="14">
      <c r="B40" s="424" t="s">
        <v>82</v>
      </c>
      <c r="C40" s="415"/>
      <c r="D40" s="416"/>
      <c r="E40" s="425">
        <f>NPV(D41,F36:Y36)</f>
        <v>0</v>
      </c>
      <c r="F40" s="426"/>
    </row>
    <row r="41" spans="1:26" s="6" customFormat="1" ht="14">
      <c r="B41" s="424" t="s">
        <v>80</v>
      </c>
      <c r="C41" s="416"/>
      <c r="D41" s="102">
        <f>運営権対価!$D$22</f>
        <v>1.6070000000000001E-2</v>
      </c>
      <c r="E41" s="103"/>
      <c r="F41" s="103"/>
    </row>
    <row r="42" spans="1:26" s="6" customFormat="1" ht="14"/>
    <row r="43" spans="1:26" s="6" customFormat="1" ht="14"/>
    <row r="44" spans="1:26" s="6" customFormat="1" ht="14"/>
    <row r="45" spans="1:26" s="6" customFormat="1" ht="14"/>
    <row r="46" spans="1:26" s="6" customFormat="1" ht="14"/>
    <row r="47" spans="1:26" s="49" customFormat="1" ht="14">
      <c r="B47" s="1"/>
      <c r="C47" s="1"/>
      <c r="D47" s="1"/>
      <c r="E47" s="1"/>
      <c r="F47" s="1"/>
      <c r="G47" s="1"/>
      <c r="H47" s="1"/>
      <c r="I47" s="1"/>
      <c r="J47" s="1"/>
      <c r="K47" s="1"/>
      <c r="L47" s="1"/>
      <c r="M47" s="1"/>
      <c r="N47" s="1"/>
      <c r="O47" s="1"/>
      <c r="P47" s="1"/>
      <c r="Q47" s="1"/>
      <c r="R47" s="1"/>
      <c r="S47" s="1"/>
      <c r="T47" s="1"/>
      <c r="U47" s="1"/>
      <c r="V47" s="1"/>
      <c r="W47" s="1"/>
      <c r="X47" s="1"/>
      <c r="Y47" s="1"/>
      <c r="Z47" s="1"/>
    </row>
    <row r="48" spans="1:26" s="49" customFormat="1" ht="14">
      <c r="B48" s="1"/>
      <c r="C48" s="1"/>
      <c r="D48" s="1"/>
      <c r="E48" s="1"/>
      <c r="F48" s="1"/>
      <c r="G48" s="1"/>
      <c r="H48" s="1"/>
      <c r="I48" s="1"/>
      <c r="J48" s="1"/>
      <c r="K48" s="1"/>
      <c r="L48" s="1"/>
      <c r="M48" s="1"/>
      <c r="N48" s="1"/>
      <c r="O48" s="1"/>
      <c r="P48" s="1"/>
      <c r="Q48" s="1"/>
      <c r="R48" s="1"/>
      <c r="S48" s="1"/>
      <c r="T48" s="1"/>
      <c r="U48" s="1"/>
      <c r="V48" s="1"/>
      <c r="W48" s="1"/>
      <c r="X48" s="1"/>
      <c r="Y48" s="1"/>
      <c r="Z48" s="1"/>
    </row>
    <row r="49" spans="2:26" s="49" customFormat="1" ht="14">
      <c r="B49" s="1"/>
      <c r="C49" s="1"/>
      <c r="D49" s="1"/>
      <c r="E49" s="1"/>
      <c r="F49" s="1"/>
      <c r="G49" s="1"/>
      <c r="H49" s="1"/>
      <c r="I49" s="1"/>
      <c r="J49" s="1"/>
      <c r="K49" s="1"/>
      <c r="L49" s="1"/>
      <c r="M49" s="1"/>
      <c r="N49" s="1"/>
      <c r="O49" s="1"/>
      <c r="P49" s="1"/>
      <c r="Q49" s="1"/>
      <c r="R49" s="1"/>
      <c r="S49" s="1"/>
      <c r="T49" s="1"/>
      <c r="U49" s="1"/>
      <c r="V49" s="1"/>
      <c r="W49" s="1"/>
      <c r="X49" s="1"/>
      <c r="Y49" s="1"/>
      <c r="Z49" s="1"/>
    </row>
    <row r="50" spans="2:26" s="49" customFormat="1" ht="14">
      <c r="B50" s="1"/>
      <c r="C50" s="1"/>
      <c r="D50" s="1"/>
      <c r="E50" s="1"/>
      <c r="F50" s="1"/>
      <c r="G50" s="1"/>
      <c r="H50" s="1"/>
      <c r="I50" s="1"/>
      <c r="J50" s="1"/>
      <c r="K50" s="1"/>
      <c r="L50" s="1"/>
      <c r="M50" s="1"/>
      <c r="N50" s="1"/>
      <c r="O50" s="1"/>
      <c r="P50" s="1"/>
      <c r="Q50" s="1"/>
      <c r="R50" s="1"/>
      <c r="S50" s="1"/>
      <c r="T50" s="1"/>
      <c r="U50" s="1"/>
      <c r="V50" s="1"/>
      <c r="W50" s="1"/>
      <c r="X50" s="1"/>
      <c r="Y50" s="1"/>
      <c r="Z50" s="1"/>
    </row>
    <row r="51" spans="2:26" s="49" customFormat="1" ht="14">
      <c r="B51" s="1"/>
      <c r="C51" s="1"/>
      <c r="D51" s="1"/>
      <c r="E51" s="1"/>
      <c r="F51" s="1"/>
      <c r="G51" s="1"/>
      <c r="H51" s="1"/>
      <c r="I51" s="1"/>
      <c r="J51" s="1"/>
      <c r="K51" s="1"/>
      <c r="L51" s="1"/>
      <c r="M51" s="1"/>
      <c r="N51" s="1"/>
      <c r="O51" s="1"/>
      <c r="P51" s="1"/>
      <c r="Q51" s="1"/>
      <c r="R51" s="1"/>
      <c r="S51" s="1"/>
      <c r="T51" s="1"/>
      <c r="U51" s="1"/>
      <c r="V51" s="1"/>
      <c r="W51" s="1"/>
      <c r="X51" s="1"/>
      <c r="Y51" s="1"/>
      <c r="Z51" s="1"/>
    </row>
    <row r="52" spans="2:26" s="49" customFormat="1" ht="14">
      <c r="B52" s="1"/>
      <c r="C52" s="1"/>
      <c r="D52" s="1"/>
      <c r="E52" s="1"/>
      <c r="F52" s="1"/>
      <c r="G52" s="1"/>
      <c r="H52" s="1"/>
      <c r="I52" s="1"/>
      <c r="J52" s="1"/>
      <c r="K52" s="1"/>
      <c r="L52" s="1"/>
      <c r="M52" s="1"/>
      <c r="N52" s="1"/>
      <c r="O52" s="1"/>
      <c r="P52" s="1"/>
      <c r="Q52" s="1"/>
      <c r="R52" s="1"/>
      <c r="S52" s="1"/>
      <c r="T52" s="1"/>
      <c r="U52" s="1"/>
      <c r="V52" s="1"/>
      <c r="W52" s="1"/>
      <c r="X52" s="1"/>
      <c r="Y52" s="1"/>
      <c r="Z52" s="1"/>
    </row>
    <row r="53" spans="2:26" s="49" customFormat="1" ht="14">
      <c r="B53" s="1"/>
      <c r="C53" s="1"/>
      <c r="D53" s="1"/>
      <c r="E53" s="1"/>
      <c r="F53" s="1"/>
      <c r="G53" s="1"/>
      <c r="H53" s="1"/>
      <c r="I53" s="1"/>
      <c r="J53" s="1"/>
      <c r="K53" s="1"/>
      <c r="L53" s="1"/>
      <c r="M53" s="1"/>
      <c r="N53" s="1"/>
      <c r="O53" s="1"/>
      <c r="P53" s="1"/>
      <c r="Q53" s="1"/>
      <c r="R53" s="1"/>
      <c r="S53" s="1"/>
      <c r="T53" s="1"/>
      <c r="U53" s="1"/>
      <c r="V53" s="1"/>
      <c r="W53" s="1"/>
      <c r="X53" s="1"/>
      <c r="Y53" s="1"/>
      <c r="Z53" s="1"/>
    </row>
    <row r="54" spans="2:26" s="49" customFormat="1" ht="14">
      <c r="B54" s="1"/>
      <c r="C54" s="1"/>
      <c r="D54" s="1"/>
      <c r="E54" s="1"/>
      <c r="F54" s="1"/>
      <c r="G54" s="1"/>
      <c r="H54" s="1"/>
      <c r="I54" s="1"/>
      <c r="J54" s="1"/>
      <c r="K54" s="1"/>
      <c r="L54" s="1"/>
      <c r="M54" s="1"/>
      <c r="N54" s="1"/>
      <c r="O54" s="1"/>
      <c r="P54" s="1"/>
      <c r="Q54" s="1"/>
      <c r="R54" s="1"/>
      <c r="S54" s="1"/>
      <c r="T54" s="1"/>
      <c r="U54" s="1"/>
      <c r="V54" s="1"/>
      <c r="W54" s="1"/>
      <c r="X54" s="1"/>
      <c r="Y54" s="1"/>
      <c r="Z54" s="1"/>
    </row>
    <row r="55" spans="2:26" s="49" customFormat="1" ht="14.25" customHeight="1">
      <c r="B55" s="1"/>
      <c r="C55" s="1"/>
      <c r="D55" s="1"/>
      <c r="E55" s="1"/>
      <c r="F55" s="1"/>
      <c r="G55" s="1"/>
      <c r="H55" s="1"/>
      <c r="I55" s="1"/>
      <c r="J55" s="1"/>
      <c r="K55" s="1"/>
      <c r="L55" s="1"/>
      <c r="M55" s="1"/>
      <c r="N55" s="1"/>
      <c r="O55" s="1"/>
      <c r="P55" s="1"/>
      <c r="Q55" s="1"/>
      <c r="R55" s="1"/>
      <c r="S55" s="1"/>
      <c r="T55" s="1"/>
      <c r="U55" s="1"/>
      <c r="V55" s="1"/>
      <c r="W55" s="1"/>
      <c r="X55" s="1"/>
      <c r="Y55" s="1"/>
      <c r="Z55" s="1"/>
    </row>
    <row r="56" spans="2:26" s="49" customFormat="1" ht="14.25" customHeight="1">
      <c r="B56" s="1"/>
      <c r="C56" s="1"/>
      <c r="D56" s="1"/>
      <c r="E56" s="1"/>
      <c r="F56" s="1"/>
      <c r="G56" s="1"/>
      <c r="H56" s="1"/>
      <c r="I56" s="1"/>
      <c r="J56" s="1"/>
      <c r="K56" s="1"/>
      <c r="L56" s="1"/>
      <c r="M56" s="1"/>
      <c r="N56" s="1"/>
      <c r="O56" s="1"/>
      <c r="P56" s="1"/>
      <c r="Q56" s="1"/>
      <c r="R56" s="1"/>
      <c r="S56" s="1"/>
      <c r="T56" s="1"/>
      <c r="U56" s="1"/>
      <c r="V56" s="1"/>
      <c r="W56" s="1"/>
      <c r="X56" s="1"/>
      <c r="Y56" s="1"/>
      <c r="Z56" s="1"/>
    </row>
    <row r="57" spans="2:26" s="49" customFormat="1" ht="14.25" customHeight="1">
      <c r="B57" s="1"/>
      <c r="C57" s="1"/>
      <c r="D57" s="1"/>
      <c r="E57" s="1"/>
      <c r="F57" s="1"/>
      <c r="G57" s="1"/>
      <c r="H57" s="1"/>
      <c r="I57" s="1"/>
      <c r="J57" s="1"/>
      <c r="K57" s="1"/>
      <c r="L57" s="1"/>
      <c r="M57" s="1"/>
      <c r="N57" s="1"/>
      <c r="O57" s="1"/>
      <c r="P57" s="1"/>
      <c r="Q57" s="1"/>
      <c r="R57" s="1"/>
      <c r="S57" s="1"/>
      <c r="T57" s="1"/>
      <c r="U57" s="1"/>
      <c r="V57" s="1"/>
      <c r="W57" s="1"/>
      <c r="X57" s="1"/>
      <c r="Y57" s="1"/>
      <c r="Z57" s="1"/>
    </row>
    <row r="58" spans="2:26" s="49" customFormat="1" ht="14.25" customHeight="1">
      <c r="B58" s="1"/>
      <c r="C58" s="1"/>
      <c r="D58" s="1"/>
      <c r="E58" s="1"/>
      <c r="F58" s="1"/>
      <c r="G58" s="1"/>
      <c r="H58" s="1"/>
      <c r="I58" s="1"/>
      <c r="J58" s="1"/>
      <c r="K58" s="1"/>
      <c r="L58" s="1"/>
      <c r="M58" s="1"/>
      <c r="N58" s="1"/>
      <c r="O58" s="1"/>
      <c r="P58" s="1"/>
      <c r="Q58" s="1"/>
      <c r="R58" s="1"/>
      <c r="S58" s="1"/>
      <c r="T58" s="1"/>
      <c r="U58" s="1"/>
      <c r="V58" s="1"/>
      <c r="W58" s="1"/>
      <c r="X58" s="1"/>
      <c r="Y58" s="1"/>
      <c r="Z58" s="1"/>
    </row>
    <row r="59" spans="2:26" s="49" customFormat="1" ht="14.25" customHeight="1">
      <c r="B59" s="1"/>
      <c r="C59" s="1"/>
      <c r="D59" s="1"/>
      <c r="E59" s="1"/>
      <c r="F59" s="1"/>
      <c r="G59" s="1"/>
      <c r="H59" s="1"/>
      <c r="I59" s="1"/>
      <c r="J59" s="1"/>
      <c r="K59" s="1"/>
      <c r="L59" s="1"/>
      <c r="M59" s="1"/>
      <c r="N59" s="1"/>
      <c r="O59" s="1"/>
      <c r="P59" s="1"/>
      <c r="Q59" s="1"/>
      <c r="R59" s="1"/>
      <c r="S59" s="1"/>
      <c r="T59" s="1"/>
      <c r="U59" s="1"/>
      <c r="V59" s="1"/>
      <c r="W59" s="1"/>
      <c r="X59" s="1"/>
      <c r="Y59" s="1"/>
      <c r="Z59" s="1"/>
    </row>
    <row r="60" spans="2:26" s="49" customFormat="1" ht="14.25" customHeight="1">
      <c r="B60" s="1"/>
      <c r="C60" s="1"/>
      <c r="D60" s="1"/>
      <c r="E60" s="1"/>
      <c r="F60" s="1"/>
      <c r="G60" s="1"/>
      <c r="H60" s="1"/>
      <c r="I60" s="1"/>
      <c r="J60" s="1"/>
      <c r="K60" s="1"/>
      <c r="L60" s="1"/>
      <c r="M60" s="1"/>
      <c r="N60" s="1"/>
      <c r="O60" s="1"/>
      <c r="P60" s="1"/>
      <c r="Q60" s="1"/>
      <c r="R60" s="1"/>
      <c r="S60" s="1"/>
      <c r="T60" s="1"/>
      <c r="U60" s="1"/>
      <c r="V60" s="1"/>
      <c r="W60" s="1"/>
      <c r="X60" s="1"/>
      <c r="Y60" s="1"/>
      <c r="Z60" s="1"/>
    </row>
    <row r="61" spans="2:26" s="49" customFormat="1" ht="14.25" customHeight="1">
      <c r="B61" s="1"/>
      <c r="C61" s="1"/>
      <c r="D61" s="1"/>
      <c r="E61" s="1"/>
      <c r="F61" s="1"/>
      <c r="G61" s="1"/>
      <c r="H61" s="1"/>
      <c r="I61" s="1"/>
      <c r="J61" s="1"/>
      <c r="K61" s="1"/>
      <c r="L61" s="1"/>
      <c r="M61" s="1"/>
      <c r="N61" s="1"/>
      <c r="O61" s="1"/>
      <c r="P61" s="1"/>
      <c r="Q61" s="1"/>
      <c r="R61" s="1"/>
      <c r="S61" s="1"/>
      <c r="T61" s="1"/>
      <c r="U61" s="1"/>
      <c r="V61" s="1"/>
      <c r="W61" s="1"/>
      <c r="X61" s="1"/>
      <c r="Y61" s="1"/>
      <c r="Z61" s="1"/>
    </row>
    <row r="62" spans="2:26" s="49" customFormat="1" ht="14.25" customHeight="1">
      <c r="B62" s="1"/>
      <c r="C62" s="1"/>
      <c r="D62" s="1"/>
      <c r="E62" s="1"/>
      <c r="F62" s="1"/>
      <c r="G62" s="1"/>
      <c r="H62" s="1"/>
      <c r="I62" s="1"/>
      <c r="J62" s="1"/>
      <c r="K62" s="1"/>
      <c r="L62" s="1"/>
      <c r="M62" s="1"/>
      <c r="N62" s="1"/>
      <c r="O62" s="1"/>
      <c r="P62" s="1"/>
      <c r="Q62" s="1"/>
      <c r="R62" s="1"/>
      <c r="S62" s="1"/>
      <c r="T62" s="1"/>
      <c r="U62" s="1"/>
      <c r="V62" s="1"/>
      <c r="W62" s="1"/>
      <c r="X62" s="1"/>
      <c r="Y62" s="1"/>
      <c r="Z62" s="1"/>
    </row>
    <row r="63" spans="2:26" s="49" customFormat="1" ht="14.25" customHeight="1">
      <c r="B63" s="1"/>
      <c r="C63" s="1"/>
      <c r="D63" s="1"/>
      <c r="E63" s="1"/>
      <c r="F63" s="1"/>
      <c r="G63" s="1"/>
      <c r="H63" s="1"/>
      <c r="I63" s="1"/>
      <c r="J63" s="1"/>
      <c r="K63" s="1"/>
      <c r="L63" s="1"/>
      <c r="M63" s="1"/>
      <c r="N63" s="1"/>
      <c r="O63" s="1"/>
      <c r="P63" s="1"/>
      <c r="Q63" s="1"/>
      <c r="R63" s="1"/>
      <c r="S63" s="1"/>
      <c r="T63" s="1"/>
      <c r="U63" s="1"/>
      <c r="V63" s="1"/>
      <c r="W63" s="1"/>
      <c r="X63" s="1"/>
      <c r="Y63" s="1"/>
      <c r="Z63" s="1"/>
    </row>
    <row r="64" spans="2:26" s="49" customFormat="1" ht="14.25" customHeight="1">
      <c r="B64" s="1"/>
      <c r="C64" s="1"/>
      <c r="D64" s="1"/>
      <c r="E64" s="1"/>
      <c r="F64" s="1"/>
      <c r="G64" s="1"/>
      <c r="H64" s="1"/>
      <c r="I64" s="1"/>
      <c r="J64" s="1"/>
      <c r="K64" s="1"/>
      <c r="L64" s="1"/>
      <c r="M64" s="1"/>
      <c r="N64" s="1"/>
      <c r="O64" s="1"/>
      <c r="P64" s="1"/>
      <c r="Q64" s="1"/>
      <c r="R64" s="1"/>
      <c r="S64" s="1"/>
      <c r="T64" s="1"/>
      <c r="U64" s="1"/>
      <c r="V64" s="1"/>
      <c r="W64" s="1"/>
      <c r="X64" s="1"/>
      <c r="Y64" s="1"/>
      <c r="Z64" s="1"/>
    </row>
    <row r="65" spans="2:26" s="49" customFormat="1" ht="14.25" customHeight="1">
      <c r="B65" s="1"/>
      <c r="C65" s="1"/>
      <c r="D65" s="1"/>
      <c r="E65" s="1"/>
      <c r="F65" s="1"/>
      <c r="G65" s="1"/>
      <c r="H65" s="1"/>
      <c r="I65" s="1"/>
      <c r="J65" s="1"/>
      <c r="K65" s="1"/>
      <c r="L65" s="1"/>
      <c r="M65" s="1"/>
      <c r="N65" s="1"/>
      <c r="O65" s="1"/>
      <c r="P65" s="1"/>
      <c r="Q65" s="1"/>
      <c r="R65" s="1"/>
      <c r="S65" s="1"/>
      <c r="T65" s="1"/>
      <c r="U65" s="1"/>
      <c r="V65" s="1"/>
      <c r="W65" s="1"/>
      <c r="X65" s="1"/>
      <c r="Y65" s="1"/>
      <c r="Z65" s="1"/>
    </row>
    <row r="66" spans="2:26" s="49" customFormat="1" ht="14.25" customHeight="1">
      <c r="B66" s="1"/>
      <c r="C66" s="1"/>
      <c r="D66" s="1"/>
      <c r="E66" s="1"/>
      <c r="F66" s="1"/>
      <c r="G66" s="1"/>
      <c r="H66" s="1"/>
      <c r="I66" s="1"/>
      <c r="J66" s="1"/>
      <c r="K66" s="1"/>
      <c r="L66" s="1"/>
      <c r="M66" s="1"/>
      <c r="N66" s="1"/>
      <c r="O66" s="1"/>
      <c r="P66" s="1"/>
      <c r="Q66" s="1"/>
      <c r="R66" s="1"/>
      <c r="S66" s="1"/>
      <c r="T66" s="1"/>
      <c r="U66" s="1"/>
      <c r="V66" s="1"/>
      <c r="W66" s="1"/>
      <c r="X66" s="1"/>
      <c r="Y66" s="1"/>
      <c r="Z66" s="1"/>
    </row>
    <row r="67" spans="2:26" s="49" customFormat="1" ht="14.25" customHeight="1">
      <c r="B67" s="1"/>
      <c r="C67" s="1"/>
      <c r="D67" s="1"/>
      <c r="E67" s="1"/>
      <c r="F67" s="1"/>
      <c r="G67" s="1"/>
      <c r="H67" s="1"/>
      <c r="I67" s="1"/>
      <c r="J67" s="1"/>
      <c r="K67" s="1"/>
      <c r="L67" s="1"/>
      <c r="M67" s="1"/>
      <c r="N67" s="1"/>
      <c r="O67" s="1"/>
      <c r="P67" s="1"/>
      <c r="Q67" s="1"/>
      <c r="R67" s="1"/>
      <c r="S67" s="1"/>
      <c r="T67" s="1"/>
      <c r="U67" s="1"/>
      <c r="V67" s="1"/>
      <c r="W67" s="1"/>
      <c r="X67" s="1"/>
      <c r="Y67" s="1"/>
      <c r="Z67" s="1"/>
    </row>
    <row r="68" spans="2:26" s="49" customFormat="1" ht="14.25" customHeight="1">
      <c r="B68" s="1"/>
      <c r="C68" s="1"/>
      <c r="D68" s="1"/>
      <c r="E68" s="1"/>
      <c r="F68" s="1"/>
      <c r="G68" s="1"/>
      <c r="H68" s="1"/>
      <c r="I68" s="1"/>
      <c r="J68" s="1"/>
      <c r="K68" s="1"/>
      <c r="L68" s="1"/>
      <c r="M68" s="1"/>
      <c r="N68" s="1"/>
      <c r="O68" s="1"/>
      <c r="P68" s="1"/>
      <c r="Q68" s="1"/>
      <c r="R68" s="1"/>
      <c r="S68" s="1"/>
      <c r="T68" s="1"/>
      <c r="U68" s="1"/>
      <c r="V68" s="1"/>
      <c r="W68" s="1"/>
      <c r="X68" s="1"/>
      <c r="Y68" s="1"/>
      <c r="Z68" s="1"/>
    </row>
    <row r="69" spans="2:26" s="49" customFormat="1" ht="14.25" customHeight="1">
      <c r="B69" s="1"/>
      <c r="C69" s="1"/>
      <c r="D69" s="1"/>
      <c r="E69" s="1"/>
      <c r="F69" s="1"/>
      <c r="G69" s="1"/>
      <c r="H69" s="1"/>
      <c r="I69" s="1"/>
      <c r="J69" s="1"/>
      <c r="K69" s="1"/>
      <c r="L69" s="1"/>
      <c r="M69" s="1"/>
      <c r="N69" s="1"/>
      <c r="O69" s="1"/>
      <c r="P69" s="1"/>
      <c r="Q69" s="1"/>
      <c r="R69" s="1"/>
      <c r="S69" s="1"/>
      <c r="T69" s="1"/>
      <c r="U69" s="1"/>
      <c r="V69" s="1"/>
      <c r="W69" s="1"/>
      <c r="X69" s="1"/>
      <c r="Y69" s="1"/>
      <c r="Z69" s="1"/>
    </row>
    <row r="70" spans="2:26" s="49" customFormat="1" ht="14.25" customHeight="1">
      <c r="B70" s="1"/>
      <c r="C70" s="1"/>
      <c r="D70" s="1"/>
      <c r="E70" s="1"/>
      <c r="F70" s="1"/>
      <c r="G70" s="1"/>
      <c r="H70" s="1"/>
      <c r="I70" s="1"/>
      <c r="J70" s="1"/>
      <c r="K70" s="1"/>
      <c r="L70" s="1"/>
      <c r="M70" s="1"/>
      <c r="N70" s="1"/>
      <c r="O70" s="1"/>
      <c r="P70" s="1"/>
      <c r="Q70" s="1"/>
      <c r="R70" s="1"/>
      <c r="S70" s="1"/>
      <c r="T70" s="1"/>
      <c r="U70" s="1"/>
      <c r="V70" s="1"/>
      <c r="W70" s="1"/>
      <c r="X70" s="1"/>
      <c r="Y70" s="1"/>
      <c r="Z70" s="1"/>
    </row>
    <row r="71" spans="2:26" s="49" customFormat="1" ht="14.25" customHeight="1">
      <c r="B71" s="1"/>
      <c r="C71" s="1"/>
      <c r="D71" s="1"/>
      <c r="E71" s="1"/>
      <c r="F71" s="1"/>
      <c r="G71" s="1"/>
      <c r="H71" s="1"/>
      <c r="I71" s="1"/>
      <c r="J71" s="1"/>
      <c r="K71" s="1"/>
      <c r="L71" s="1"/>
      <c r="M71" s="1"/>
      <c r="N71" s="1"/>
      <c r="O71" s="1"/>
      <c r="P71" s="1"/>
      <c r="Q71" s="1"/>
      <c r="R71" s="1"/>
      <c r="S71" s="1"/>
      <c r="T71" s="1"/>
      <c r="U71" s="1"/>
      <c r="V71" s="1"/>
      <c r="W71" s="1"/>
      <c r="X71" s="1"/>
      <c r="Y71" s="1"/>
      <c r="Z71" s="1"/>
    </row>
    <row r="72" spans="2:26" s="49" customFormat="1" ht="14.25" customHeight="1">
      <c r="B72" s="1"/>
      <c r="C72" s="1"/>
      <c r="D72" s="1"/>
      <c r="E72" s="1"/>
      <c r="F72" s="1"/>
      <c r="G72" s="1"/>
      <c r="H72" s="1"/>
      <c r="I72" s="1"/>
      <c r="J72" s="1"/>
      <c r="K72" s="1"/>
      <c r="L72" s="1"/>
      <c r="M72" s="1"/>
      <c r="N72" s="1"/>
      <c r="O72" s="1"/>
      <c r="P72" s="1"/>
      <c r="Q72" s="1"/>
      <c r="R72" s="1"/>
      <c r="S72" s="1"/>
      <c r="T72" s="1"/>
      <c r="U72" s="1"/>
      <c r="V72" s="1"/>
      <c r="W72" s="1"/>
      <c r="X72" s="1"/>
      <c r="Y72" s="1"/>
      <c r="Z72" s="1"/>
    </row>
    <row r="73" spans="2:26" s="49" customFormat="1" ht="14.25" customHeight="1">
      <c r="B73" s="1"/>
      <c r="C73" s="1"/>
      <c r="D73" s="1"/>
      <c r="E73" s="1"/>
      <c r="F73" s="1"/>
      <c r="G73" s="1"/>
      <c r="H73" s="1"/>
      <c r="I73" s="1"/>
      <c r="J73" s="1"/>
      <c r="K73" s="1"/>
      <c r="L73" s="1"/>
      <c r="M73" s="1"/>
      <c r="N73" s="1"/>
      <c r="O73" s="1"/>
      <c r="P73" s="1"/>
      <c r="Q73" s="1"/>
      <c r="R73" s="1"/>
      <c r="S73" s="1"/>
      <c r="T73" s="1"/>
      <c r="U73" s="1"/>
      <c r="V73" s="1"/>
      <c r="W73" s="1"/>
      <c r="X73" s="1"/>
      <c r="Y73" s="1"/>
      <c r="Z73" s="1"/>
    </row>
    <row r="74" spans="2:26" s="49" customFormat="1" ht="14.25" customHeight="1">
      <c r="B74" s="1"/>
      <c r="C74" s="1"/>
      <c r="D74" s="1"/>
      <c r="E74" s="1"/>
      <c r="F74" s="1"/>
      <c r="G74" s="1"/>
      <c r="H74" s="1"/>
      <c r="I74" s="1"/>
      <c r="J74" s="1"/>
      <c r="K74" s="1"/>
      <c r="L74" s="1"/>
      <c r="M74" s="1"/>
      <c r="N74" s="1"/>
      <c r="O74" s="1"/>
      <c r="P74" s="1"/>
      <c r="Q74" s="1"/>
      <c r="R74" s="1"/>
      <c r="S74" s="1"/>
      <c r="T74" s="1"/>
      <c r="U74" s="1"/>
      <c r="V74" s="1"/>
      <c r="W74" s="1"/>
      <c r="X74" s="1"/>
      <c r="Y74" s="1"/>
      <c r="Z74" s="1"/>
    </row>
    <row r="75" spans="2:26" s="49" customFormat="1" ht="14.25" customHeight="1">
      <c r="B75" s="1"/>
      <c r="C75" s="1"/>
      <c r="D75" s="1"/>
      <c r="E75" s="1"/>
      <c r="F75" s="1"/>
      <c r="G75" s="1"/>
      <c r="H75" s="1"/>
      <c r="I75" s="1"/>
      <c r="J75" s="1"/>
      <c r="K75" s="1"/>
      <c r="L75" s="1"/>
      <c r="M75" s="1"/>
      <c r="N75" s="1"/>
      <c r="O75" s="1"/>
      <c r="P75" s="1"/>
      <c r="Q75" s="1"/>
      <c r="R75" s="1"/>
      <c r="S75" s="1"/>
      <c r="T75" s="1"/>
      <c r="U75" s="1"/>
      <c r="V75" s="1"/>
      <c r="W75" s="1"/>
      <c r="X75" s="1"/>
      <c r="Y75" s="1"/>
      <c r="Z75" s="1"/>
    </row>
    <row r="76" spans="2:26" s="49" customFormat="1" ht="14.25" customHeight="1">
      <c r="B76" s="1"/>
      <c r="C76" s="1"/>
      <c r="D76" s="1"/>
      <c r="E76" s="1"/>
      <c r="F76" s="1"/>
      <c r="G76" s="1"/>
      <c r="H76" s="1"/>
      <c r="I76" s="1"/>
      <c r="J76" s="1"/>
      <c r="K76" s="1"/>
      <c r="L76" s="1"/>
      <c r="M76" s="1"/>
      <c r="N76" s="1"/>
      <c r="O76" s="1"/>
      <c r="P76" s="1"/>
      <c r="Q76" s="1"/>
      <c r="R76" s="1"/>
      <c r="S76" s="1"/>
      <c r="T76" s="1"/>
      <c r="U76" s="1"/>
      <c r="V76" s="1"/>
      <c r="W76" s="1"/>
      <c r="X76" s="1"/>
      <c r="Y76" s="1"/>
      <c r="Z76" s="1"/>
    </row>
    <row r="77" spans="2:26" s="49" customFormat="1" ht="14.25" customHeight="1">
      <c r="B77" s="1"/>
      <c r="C77" s="1"/>
      <c r="D77" s="1"/>
      <c r="E77" s="1"/>
      <c r="F77" s="1"/>
      <c r="G77" s="1"/>
      <c r="H77" s="1"/>
      <c r="I77" s="1"/>
      <c r="J77" s="1"/>
      <c r="K77" s="1"/>
      <c r="L77" s="1"/>
      <c r="M77" s="1"/>
      <c r="N77" s="1"/>
      <c r="O77" s="1"/>
      <c r="P77" s="1"/>
      <c r="Q77" s="1"/>
      <c r="R77" s="1"/>
      <c r="S77" s="1"/>
      <c r="T77" s="1"/>
      <c r="U77" s="1"/>
      <c r="V77" s="1"/>
      <c r="W77" s="1"/>
      <c r="X77" s="1"/>
      <c r="Y77" s="1"/>
      <c r="Z77" s="1"/>
    </row>
    <row r="78" spans="2:26" s="49" customFormat="1" ht="14.25" customHeight="1">
      <c r="B78" s="1"/>
      <c r="C78" s="1"/>
      <c r="D78" s="1"/>
      <c r="E78" s="1"/>
      <c r="F78" s="1"/>
      <c r="G78" s="1"/>
      <c r="H78" s="1"/>
      <c r="I78" s="1"/>
      <c r="J78" s="1"/>
      <c r="K78" s="1"/>
      <c r="L78" s="1"/>
      <c r="M78" s="1"/>
      <c r="N78" s="1"/>
      <c r="O78" s="1"/>
      <c r="P78" s="1"/>
      <c r="Q78" s="1"/>
      <c r="R78" s="1"/>
      <c r="S78" s="1"/>
      <c r="T78" s="1"/>
      <c r="U78" s="1"/>
      <c r="V78" s="1"/>
      <c r="W78" s="1"/>
      <c r="X78" s="1"/>
      <c r="Y78" s="1"/>
      <c r="Z78" s="1"/>
    </row>
    <row r="79" spans="2:26" s="49" customFormat="1" ht="14.25" customHeight="1">
      <c r="B79" s="1"/>
      <c r="C79" s="1"/>
      <c r="D79" s="1"/>
      <c r="E79" s="1"/>
      <c r="F79" s="1"/>
      <c r="G79" s="1"/>
      <c r="H79" s="1"/>
      <c r="I79" s="1"/>
      <c r="J79" s="1"/>
      <c r="K79" s="1"/>
      <c r="L79" s="1"/>
      <c r="M79" s="1"/>
      <c r="N79" s="1"/>
      <c r="O79" s="1"/>
      <c r="P79" s="1"/>
      <c r="Q79" s="1"/>
      <c r="R79" s="1"/>
      <c r="S79" s="1"/>
      <c r="T79" s="1"/>
      <c r="U79" s="1"/>
      <c r="V79" s="1"/>
      <c r="W79" s="1"/>
      <c r="X79" s="1"/>
      <c r="Y79" s="1"/>
      <c r="Z79" s="1"/>
    </row>
    <row r="80" spans="2:26" s="49" customFormat="1" ht="14.25" customHeight="1">
      <c r="B80" s="1"/>
      <c r="C80" s="1"/>
      <c r="D80" s="1"/>
      <c r="E80" s="1"/>
      <c r="F80" s="1"/>
      <c r="G80" s="1"/>
      <c r="H80" s="1"/>
      <c r="I80" s="1"/>
      <c r="J80" s="1"/>
      <c r="K80" s="1"/>
      <c r="L80" s="1"/>
      <c r="M80" s="1"/>
      <c r="N80" s="1"/>
      <c r="O80" s="1"/>
      <c r="P80" s="1"/>
      <c r="Q80" s="1"/>
      <c r="R80" s="1"/>
      <c r="S80" s="1"/>
      <c r="T80" s="1"/>
      <c r="U80" s="1"/>
      <c r="V80" s="1"/>
      <c r="W80" s="1"/>
      <c r="X80" s="1"/>
      <c r="Y80" s="1"/>
      <c r="Z80" s="1"/>
    </row>
    <row r="81" spans="2:26" s="49" customFormat="1" ht="14.15" customHeight="1">
      <c r="B81" s="1"/>
      <c r="C81" s="1"/>
      <c r="D81" s="1"/>
      <c r="E81" s="1"/>
      <c r="F81" s="1"/>
      <c r="G81" s="1"/>
      <c r="H81" s="1"/>
      <c r="I81" s="1"/>
      <c r="J81" s="1"/>
      <c r="K81" s="1"/>
      <c r="L81" s="1"/>
      <c r="M81" s="1"/>
      <c r="N81" s="1"/>
      <c r="O81" s="1"/>
      <c r="P81" s="1"/>
      <c r="Q81" s="1"/>
      <c r="R81" s="1"/>
      <c r="S81" s="1"/>
      <c r="T81" s="1"/>
      <c r="U81" s="1"/>
      <c r="V81" s="1"/>
      <c r="W81" s="1"/>
      <c r="X81" s="1"/>
      <c r="Y81" s="1"/>
      <c r="Z81" s="1"/>
    </row>
    <row r="82" spans="2:26" s="49" customFormat="1" ht="14.25" customHeight="1">
      <c r="B82" s="1"/>
      <c r="C82" s="1"/>
      <c r="D82" s="1"/>
      <c r="E82" s="1"/>
      <c r="F82" s="1"/>
      <c r="G82" s="1"/>
      <c r="H82" s="1"/>
      <c r="I82" s="1"/>
      <c r="J82" s="1"/>
      <c r="K82" s="1"/>
      <c r="L82" s="1"/>
      <c r="M82" s="1"/>
      <c r="N82" s="1"/>
      <c r="O82" s="1"/>
      <c r="P82" s="1"/>
      <c r="Q82" s="1"/>
      <c r="R82" s="1"/>
      <c r="S82" s="1"/>
      <c r="T82" s="1"/>
      <c r="U82" s="1"/>
      <c r="V82" s="1"/>
      <c r="W82" s="1"/>
      <c r="X82" s="1"/>
      <c r="Y82" s="1"/>
      <c r="Z82" s="1"/>
    </row>
    <row r="83" spans="2:26" s="49" customFormat="1" ht="14.25" customHeight="1">
      <c r="B83" s="1"/>
      <c r="C83" s="1"/>
      <c r="D83" s="1"/>
      <c r="E83" s="1"/>
      <c r="F83" s="1"/>
      <c r="G83" s="1"/>
      <c r="H83" s="1"/>
      <c r="I83" s="1"/>
      <c r="J83" s="1"/>
      <c r="K83" s="1"/>
      <c r="L83" s="1"/>
      <c r="M83" s="1"/>
      <c r="N83" s="1"/>
      <c r="O83" s="1"/>
      <c r="P83" s="1"/>
      <c r="Q83" s="1"/>
      <c r="R83" s="1"/>
      <c r="S83" s="1"/>
      <c r="T83" s="1"/>
      <c r="U83" s="1"/>
      <c r="V83" s="1"/>
      <c r="W83" s="1"/>
      <c r="X83" s="1"/>
      <c r="Y83" s="1"/>
      <c r="Z83" s="1"/>
    </row>
    <row r="84" spans="2:26" s="49" customFormat="1" ht="14.25" customHeight="1">
      <c r="B84" s="1"/>
      <c r="C84" s="1"/>
      <c r="D84" s="1"/>
      <c r="E84" s="1"/>
      <c r="F84" s="1"/>
      <c r="G84" s="1"/>
      <c r="H84" s="1"/>
      <c r="I84" s="1"/>
      <c r="J84" s="1"/>
      <c r="K84" s="1"/>
      <c r="L84" s="1"/>
      <c r="M84" s="1"/>
      <c r="N84" s="1"/>
      <c r="O84" s="1"/>
      <c r="P84" s="1"/>
      <c r="Q84" s="1"/>
      <c r="R84" s="1"/>
      <c r="S84" s="1"/>
      <c r="T84" s="1"/>
      <c r="U84" s="1"/>
      <c r="V84" s="1"/>
      <c r="W84" s="1"/>
      <c r="X84" s="1"/>
      <c r="Y84" s="1"/>
      <c r="Z84" s="1"/>
    </row>
    <row r="85" spans="2:26" s="49" customFormat="1" ht="14.25" customHeight="1">
      <c r="B85" s="1"/>
      <c r="C85" s="1"/>
      <c r="D85" s="1"/>
      <c r="E85" s="1"/>
      <c r="F85" s="1"/>
      <c r="G85" s="1"/>
      <c r="H85" s="1"/>
      <c r="I85" s="1"/>
      <c r="J85" s="1"/>
      <c r="K85" s="1"/>
      <c r="L85" s="1"/>
      <c r="M85" s="1"/>
      <c r="N85" s="1"/>
      <c r="O85" s="1"/>
      <c r="P85" s="1"/>
      <c r="Q85" s="1"/>
      <c r="R85" s="1"/>
      <c r="S85" s="1"/>
      <c r="T85" s="1"/>
      <c r="U85" s="1"/>
      <c r="V85" s="1"/>
      <c r="W85" s="1"/>
      <c r="X85" s="1"/>
      <c r="Y85" s="1"/>
      <c r="Z85" s="1"/>
    </row>
    <row r="86" spans="2:26" s="49" customFormat="1" ht="14.25" customHeight="1">
      <c r="B86" s="1"/>
      <c r="C86" s="1"/>
      <c r="D86" s="1"/>
      <c r="E86" s="1"/>
      <c r="F86" s="1"/>
      <c r="G86" s="1"/>
      <c r="H86" s="1"/>
      <c r="I86" s="1"/>
      <c r="J86" s="1"/>
      <c r="K86" s="1"/>
      <c r="L86" s="1"/>
      <c r="M86" s="1"/>
      <c r="N86" s="1"/>
      <c r="O86" s="1"/>
      <c r="P86" s="1"/>
      <c r="Q86" s="1"/>
      <c r="R86" s="1"/>
      <c r="S86" s="1"/>
      <c r="T86" s="1"/>
      <c r="U86" s="1"/>
      <c r="V86" s="1"/>
      <c r="W86" s="1"/>
      <c r="X86" s="1"/>
      <c r="Y86" s="1"/>
      <c r="Z86" s="1"/>
    </row>
    <row r="87" spans="2:26" s="49" customFormat="1" ht="14.25" customHeight="1">
      <c r="B87" s="1"/>
      <c r="C87" s="1"/>
      <c r="D87" s="1"/>
      <c r="E87" s="1"/>
      <c r="F87" s="1"/>
      <c r="G87" s="1"/>
      <c r="H87" s="1"/>
      <c r="I87" s="1"/>
      <c r="J87" s="1"/>
      <c r="K87" s="1"/>
      <c r="L87" s="1"/>
      <c r="M87" s="1"/>
      <c r="N87" s="1"/>
      <c r="O87" s="1"/>
      <c r="P87" s="1"/>
      <c r="Q87" s="1"/>
      <c r="R87" s="1"/>
      <c r="S87" s="1"/>
      <c r="T87" s="1"/>
      <c r="U87" s="1"/>
      <c r="V87" s="1"/>
      <c r="W87" s="1"/>
      <c r="X87" s="1"/>
      <c r="Y87" s="1"/>
      <c r="Z87" s="1"/>
    </row>
    <row r="88" spans="2:26" s="49" customFormat="1" ht="14.25" customHeight="1">
      <c r="B88" s="1"/>
      <c r="C88" s="1"/>
      <c r="D88" s="1"/>
      <c r="E88" s="1"/>
      <c r="F88" s="1"/>
      <c r="G88" s="1"/>
      <c r="H88" s="1"/>
      <c r="I88" s="1"/>
      <c r="J88" s="1"/>
      <c r="K88" s="1"/>
      <c r="L88" s="1"/>
      <c r="M88" s="1"/>
      <c r="N88" s="1"/>
      <c r="O88" s="1"/>
      <c r="P88" s="1"/>
      <c r="Q88" s="1"/>
      <c r="R88" s="1"/>
      <c r="S88" s="1"/>
      <c r="T88" s="1"/>
      <c r="U88" s="1"/>
      <c r="V88" s="1"/>
      <c r="W88" s="1"/>
      <c r="X88" s="1"/>
      <c r="Y88" s="1"/>
      <c r="Z88" s="1"/>
    </row>
    <row r="89" spans="2:26" s="49" customFormat="1" ht="14.25" customHeight="1">
      <c r="B89" s="1"/>
      <c r="C89" s="1"/>
      <c r="D89" s="1"/>
      <c r="E89" s="1"/>
      <c r="F89" s="1"/>
      <c r="G89" s="1"/>
      <c r="H89" s="1"/>
      <c r="I89" s="1"/>
      <c r="J89" s="1"/>
      <c r="K89" s="1"/>
      <c r="L89" s="1"/>
      <c r="M89" s="1"/>
      <c r="N89" s="1"/>
      <c r="O89" s="1"/>
      <c r="P89" s="1"/>
      <c r="Q89" s="1"/>
      <c r="R89" s="1"/>
      <c r="S89" s="1"/>
      <c r="T89" s="1"/>
      <c r="U89" s="1"/>
      <c r="V89" s="1"/>
      <c r="W89" s="1"/>
      <c r="X89" s="1"/>
      <c r="Y89" s="1"/>
      <c r="Z89" s="1"/>
    </row>
    <row r="90" spans="2:26" s="49" customFormat="1" ht="14.15" customHeight="1">
      <c r="B90" s="1"/>
      <c r="C90" s="1"/>
      <c r="D90" s="1"/>
      <c r="E90" s="1"/>
      <c r="F90" s="1"/>
      <c r="G90" s="1"/>
      <c r="H90" s="1"/>
      <c r="I90" s="1"/>
      <c r="J90" s="1"/>
      <c r="K90" s="1"/>
      <c r="L90" s="1"/>
      <c r="M90" s="1"/>
      <c r="N90" s="1"/>
      <c r="O90" s="1"/>
      <c r="P90" s="1"/>
      <c r="Q90" s="1"/>
      <c r="R90" s="1"/>
      <c r="S90" s="1"/>
      <c r="T90" s="1"/>
      <c r="U90" s="1"/>
      <c r="V90" s="1"/>
      <c r="W90" s="1"/>
      <c r="X90" s="1"/>
      <c r="Y90" s="1"/>
      <c r="Z90" s="1"/>
    </row>
  </sheetData>
  <mergeCells count="24">
    <mergeCell ref="W20:Y20"/>
    <mergeCell ref="B26:E26"/>
    <mergeCell ref="B27:E27"/>
    <mergeCell ref="B28:E28"/>
    <mergeCell ref="F30:G30"/>
    <mergeCell ref="H30:L30"/>
    <mergeCell ref="R30:V30"/>
    <mergeCell ref="W30:Y30"/>
    <mergeCell ref="M30:Q30"/>
    <mergeCell ref="B24:E25"/>
    <mergeCell ref="F20:G20"/>
    <mergeCell ref="H20:L20"/>
    <mergeCell ref="M20:Q20"/>
    <mergeCell ref="R20:V20"/>
    <mergeCell ref="F31:G31"/>
    <mergeCell ref="H31:L31"/>
    <mergeCell ref="M31:Q31"/>
    <mergeCell ref="R31:V31"/>
    <mergeCell ref="W31:Y31"/>
    <mergeCell ref="B35:E35"/>
    <mergeCell ref="B36:E36"/>
    <mergeCell ref="B40:D40"/>
    <mergeCell ref="E40:F40"/>
    <mergeCell ref="B41:C41"/>
  </mergeCells>
  <phoneticPr fontId="3"/>
  <conditionalFormatting sqref="F31:Y31">
    <cfRule type="cellIs" dxfId="8" priority="1" operator="equal">
      <formula>"不可"</formula>
    </cfRule>
  </conditionalFormatting>
  <printOptions horizontalCentered="1"/>
  <pageMargins left="0.98425196850393704" right="0.98425196850393704" top="0.98425196850393704" bottom="0.98425196850393704" header="0.51181102362204722" footer="0.51181102362204722"/>
  <pageSetup paperSize="8" scale="55"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48E732-FC11-48FF-B937-2B878112BD61}">
  <sheetPr>
    <tabColor rgb="FFFF0000"/>
    <pageSetUpPr fitToPage="1"/>
  </sheetPr>
  <dimension ref="A1:AB116"/>
  <sheetViews>
    <sheetView showGridLines="0" view="pageBreakPreview" zoomScaleNormal="55" zoomScaleSheetLayoutView="100" workbookViewId="0"/>
  </sheetViews>
  <sheetFormatPr defaultColWidth="9" defaultRowHeight="14.15" customHeight="1"/>
  <cols>
    <col min="1" max="1" width="4.08984375" style="49" customWidth="1"/>
    <col min="2" max="2" width="7.453125" style="1" customWidth="1"/>
    <col min="3" max="3" width="12.6328125" style="1" customWidth="1"/>
    <col min="4" max="5" width="24.7265625" style="1" customWidth="1"/>
    <col min="6" max="6" width="13.90625" style="1" bestFit="1" customWidth="1"/>
    <col min="7" max="27" width="12.6328125" style="1" customWidth="1"/>
    <col min="28" max="28" width="9" style="49" customWidth="1"/>
    <col min="29" max="32" width="9" style="1" customWidth="1"/>
    <col min="33" max="16384" width="9" style="1"/>
  </cols>
  <sheetData>
    <row r="1" spans="1:27" s="49" customFormat="1" ht="20">
      <c r="A1" s="51" t="s">
        <v>263</v>
      </c>
    </row>
    <row r="2" spans="1:27" s="49" customFormat="1" ht="15.5">
      <c r="A2" s="51"/>
    </row>
    <row r="3" spans="1:27" s="49" customFormat="1" ht="15.5">
      <c r="A3" s="51"/>
      <c r="B3" s="146" t="s">
        <v>264</v>
      </c>
    </row>
    <row r="4" spans="1:27" ht="14">
      <c r="A4" s="60"/>
      <c r="B4" s="62"/>
      <c r="C4" s="62"/>
      <c r="D4" s="62"/>
      <c r="E4" s="62"/>
      <c r="F4" s="84"/>
      <c r="G4" s="67"/>
      <c r="H4" s="67"/>
      <c r="I4" s="67"/>
      <c r="J4" s="67"/>
      <c r="K4" s="67"/>
      <c r="L4" s="67"/>
      <c r="M4" s="67"/>
      <c r="N4" s="67"/>
      <c r="O4" s="67"/>
      <c r="P4" s="67"/>
      <c r="Q4" s="67"/>
      <c r="R4" s="67"/>
      <c r="S4" s="67"/>
      <c r="T4" s="67"/>
      <c r="U4" s="67"/>
      <c r="V4" s="67"/>
      <c r="W4" s="67"/>
      <c r="X4" s="67"/>
      <c r="Y4" s="67"/>
      <c r="Z4" s="67"/>
      <c r="AA4" s="52" t="s">
        <v>28</v>
      </c>
    </row>
    <row r="5" spans="1:27" ht="14">
      <c r="B5" s="49"/>
      <c r="C5" s="49"/>
      <c r="D5" s="49"/>
      <c r="E5" s="49"/>
      <c r="F5" s="49"/>
      <c r="G5" s="41">
        <v>5</v>
      </c>
      <c r="H5" s="41">
        <v>6</v>
      </c>
      <c r="I5" s="41">
        <v>7</v>
      </c>
      <c r="J5" s="41">
        <v>8</v>
      </c>
      <c r="K5" s="41">
        <v>9</v>
      </c>
      <c r="L5" s="41">
        <v>10</v>
      </c>
      <c r="M5" s="41">
        <v>11</v>
      </c>
      <c r="N5" s="41">
        <v>12</v>
      </c>
      <c r="O5" s="41">
        <v>13</v>
      </c>
      <c r="P5" s="41">
        <v>14</v>
      </c>
      <c r="Q5" s="41">
        <v>15</v>
      </c>
      <c r="R5" s="41">
        <v>16</v>
      </c>
      <c r="S5" s="41">
        <v>17</v>
      </c>
      <c r="T5" s="41">
        <v>18</v>
      </c>
      <c r="U5" s="41">
        <v>19</v>
      </c>
      <c r="V5" s="41">
        <v>20</v>
      </c>
      <c r="W5" s="41">
        <v>21</v>
      </c>
      <c r="X5" s="41">
        <v>22</v>
      </c>
      <c r="Y5" s="41">
        <v>23</v>
      </c>
      <c r="Z5" s="41">
        <v>24</v>
      </c>
      <c r="AA5" s="4"/>
    </row>
    <row r="6" spans="1:27" ht="14">
      <c r="B6" s="452" t="s">
        <v>245</v>
      </c>
      <c r="C6" s="453"/>
      <c r="D6" s="453"/>
      <c r="E6" s="453"/>
      <c r="F6" s="454" t="s">
        <v>277</v>
      </c>
      <c r="G6" s="2">
        <v>1</v>
      </c>
      <c r="H6" s="2">
        <f t="shared" ref="H6:Z6" si="0">G6+1</f>
        <v>2</v>
      </c>
      <c r="I6" s="2">
        <f t="shared" si="0"/>
        <v>3</v>
      </c>
      <c r="J6" s="2">
        <f t="shared" si="0"/>
        <v>4</v>
      </c>
      <c r="K6" s="2">
        <f t="shared" si="0"/>
        <v>5</v>
      </c>
      <c r="L6" s="2">
        <f t="shared" si="0"/>
        <v>6</v>
      </c>
      <c r="M6" s="2">
        <f t="shared" si="0"/>
        <v>7</v>
      </c>
      <c r="N6" s="2">
        <f t="shared" si="0"/>
        <v>8</v>
      </c>
      <c r="O6" s="2">
        <f t="shared" si="0"/>
        <v>9</v>
      </c>
      <c r="P6" s="2">
        <f t="shared" si="0"/>
        <v>10</v>
      </c>
      <c r="Q6" s="2">
        <f t="shared" si="0"/>
        <v>11</v>
      </c>
      <c r="R6" s="2">
        <f t="shared" si="0"/>
        <v>12</v>
      </c>
      <c r="S6" s="2">
        <f t="shared" si="0"/>
        <v>13</v>
      </c>
      <c r="T6" s="2">
        <f t="shared" si="0"/>
        <v>14</v>
      </c>
      <c r="U6" s="2">
        <f t="shared" si="0"/>
        <v>15</v>
      </c>
      <c r="V6" s="2">
        <f t="shared" si="0"/>
        <v>16</v>
      </c>
      <c r="W6" s="2">
        <f t="shared" si="0"/>
        <v>17</v>
      </c>
      <c r="X6" s="2">
        <f t="shared" si="0"/>
        <v>18</v>
      </c>
      <c r="Y6" s="2">
        <f t="shared" si="0"/>
        <v>19</v>
      </c>
      <c r="Z6" s="2">
        <f t="shared" si="0"/>
        <v>20</v>
      </c>
      <c r="AA6" s="340" t="s">
        <v>9</v>
      </c>
    </row>
    <row r="7" spans="1:27" ht="14.5" thickBot="1">
      <c r="B7" s="105"/>
      <c r="C7" s="106"/>
      <c r="D7" s="337" t="s">
        <v>218</v>
      </c>
      <c r="E7" s="337" t="s">
        <v>219</v>
      </c>
      <c r="F7" s="455"/>
      <c r="G7" s="3">
        <v>45382</v>
      </c>
      <c r="H7" s="3">
        <f t="shared" ref="H7:Z7" si="1">DATE(YEAR(G7)+1,MONTH(G7),DAY(G7))</f>
        <v>45747</v>
      </c>
      <c r="I7" s="3">
        <f t="shared" si="1"/>
        <v>46112</v>
      </c>
      <c r="J7" s="3">
        <f t="shared" si="1"/>
        <v>46477</v>
      </c>
      <c r="K7" s="3">
        <f t="shared" si="1"/>
        <v>46843</v>
      </c>
      <c r="L7" s="3">
        <f t="shared" si="1"/>
        <v>47208</v>
      </c>
      <c r="M7" s="3">
        <f t="shared" si="1"/>
        <v>47573</v>
      </c>
      <c r="N7" s="3">
        <f t="shared" si="1"/>
        <v>47938</v>
      </c>
      <c r="O7" s="3">
        <f t="shared" si="1"/>
        <v>48304</v>
      </c>
      <c r="P7" s="3">
        <f t="shared" si="1"/>
        <v>48669</v>
      </c>
      <c r="Q7" s="3">
        <f t="shared" si="1"/>
        <v>49034</v>
      </c>
      <c r="R7" s="3">
        <f t="shared" si="1"/>
        <v>49399</v>
      </c>
      <c r="S7" s="3">
        <f t="shared" si="1"/>
        <v>49765</v>
      </c>
      <c r="T7" s="3">
        <f t="shared" si="1"/>
        <v>50130</v>
      </c>
      <c r="U7" s="3">
        <f t="shared" si="1"/>
        <v>50495</v>
      </c>
      <c r="V7" s="3">
        <f t="shared" si="1"/>
        <v>50860</v>
      </c>
      <c r="W7" s="3">
        <f t="shared" si="1"/>
        <v>51226</v>
      </c>
      <c r="X7" s="3">
        <f t="shared" si="1"/>
        <v>51591</v>
      </c>
      <c r="Y7" s="3">
        <f t="shared" si="1"/>
        <v>51956</v>
      </c>
      <c r="Z7" s="3">
        <f t="shared" si="1"/>
        <v>52321</v>
      </c>
      <c r="AA7" s="5"/>
    </row>
    <row r="8" spans="1:27" ht="15" customHeight="1" thickBot="1">
      <c r="B8" s="456" t="s">
        <v>244</v>
      </c>
      <c r="C8" s="457"/>
      <c r="D8" s="458" t="s">
        <v>273</v>
      </c>
      <c r="E8" s="459"/>
      <c r="F8" s="361" t="s">
        <v>282</v>
      </c>
      <c r="G8" s="357"/>
      <c r="H8" s="177"/>
      <c r="I8" s="177"/>
      <c r="J8" s="358"/>
      <c r="K8" s="359"/>
      <c r="L8" s="360"/>
      <c r="M8" s="177"/>
      <c r="N8" s="177"/>
      <c r="O8" s="358"/>
      <c r="P8" s="359"/>
      <c r="Q8" s="360"/>
      <c r="R8" s="177"/>
      <c r="S8" s="177"/>
      <c r="T8" s="358"/>
      <c r="U8" s="359"/>
      <c r="V8" s="360"/>
      <c r="W8" s="177"/>
      <c r="X8" s="177"/>
      <c r="Y8" s="358"/>
      <c r="Z8" s="360"/>
      <c r="AA8" s="166">
        <f>SUM(G8:Z8)</f>
        <v>0</v>
      </c>
    </row>
    <row r="9" spans="1:27" ht="15" customHeight="1" thickBot="1">
      <c r="B9" s="460" t="s">
        <v>162</v>
      </c>
      <c r="C9" s="463" t="s">
        <v>192</v>
      </c>
      <c r="D9" s="362" t="s">
        <v>166</v>
      </c>
      <c r="E9" s="369"/>
      <c r="F9" s="109" t="str">
        <f>IF(E9="","",IF(D9=E9,"無","有"))</f>
        <v/>
      </c>
      <c r="G9" s="178"/>
      <c r="H9" s="179"/>
      <c r="I9" s="180"/>
      <c r="J9" s="181"/>
      <c r="K9" s="181"/>
      <c r="L9" s="182"/>
      <c r="M9" s="182"/>
      <c r="N9" s="183"/>
      <c r="O9" s="181"/>
      <c r="P9" s="181"/>
      <c r="Q9" s="182"/>
      <c r="R9" s="177"/>
      <c r="S9" s="184"/>
      <c r="T9" s="181"/>
      <c r="U9" s="181"/>
      <c r="V9" s="182"/>
      <c r="W9" s="186"/>
      <c r="X9" s="187"/>
      <c r="Y9" s="181"/>
      <c r="Z9" s="179"/>
      <c r="AA9" s="166">
        <f t="shared" ref="AA9:AA72" si="2">SUM(G9:Z9)</f>
        <v>0</v>
      </c>
    </row>
    <row r="10" spans="1:27" ht="15" customHeight="1" thickBot="1">
      <c r="B10" s="461"/>
      <c r="C10" s="464"/>
      <c r="D10" s="363" t="s">
        <v>167</v>
      </c>
      <c r="E10" s="370"/>
      <c r="F10" s="110" t="str">
        <f t="shared" ref="F10:F73" si="3">IF(E10="","",IF(D10=E10,"無","有"))</f>
        <v/>
      </c>
      <c r="G10" s="188"/>
      <c r="H10" s="189"/>
      <c r="I10" s="184"/>
      <c r="J10" s="185"/>
      <c r="K10" s="185"/>
      <c r="L10" s="186"/>
      <c r="M10" s="186"/>
      <c r="N10" s="187"/>
      <c r="O10" s="185"/>
      <c r="P10" s="185"/>
      <c r="Q10" s="186"/>
      <c r="R10" s="177"/>
      <c r="S10" s="184"/>
      <c r="T10" s="185"/>
      <c r="U10" s="185"/>
      <c r="V10" s="186"/>
      <c r="W10" s="186"/>
      <c r="X10" s="187"/>
      <c r="Y10" s="190"/>
      <c r="Z10" s="189"/>
      <c r="AA10" s="171">
        <f t="shared" si="2"/>
        <v>0</v>
      </c>
    </row>
    <row r="11" spans="1:27" ht="14.5" thickBot="1">
      <c r="B11" s="461"/>
      <c r="C11" s="464"/>
      <c r="D11" s="363" t="s">
        <v>168</v>
      </c>
      <c r="E11" s="370"/>
      <c r="F11" s="110" t="str">
        <f t="shared" si="3"/>
        <v/>
      </c>
      <c r="G11" s="188"/>
      <c r="H11" s="189"/>
      <c r="I11" s="184"/>
      <c r="J11" s="185"/>
      <c r="K11" s="185"/>
      <c r="L11" s="191"/>
      <c r="M11" s="186"/>
      <c r="N11" s="187"/>
      <c r="O11" s="185"/>
      <c r="P11" s="185"/>
      <c r="Q11" s="186"/>
      <c r="R11" s="182"/>
      <c r="S11" s="187"/>
      <c r="T11" s="185"/>
      <c r="U11" s="185"/>
      <c r="V11" s="186"/>
      <c r="W11" s="186"/>
      <c r="X11" s="188"/>
      <c r="Y11" s="177"/>
      <c r="Z11" s="192"/>
      <c r="AA11" s="171">
        <f t="shared" si="2"/>
        <v>0</v>
      </c>
    </row>
    <row r="12" spans="1:27" ht="14.5" thickBot="1">
      <c r="B12" s="461"/>
      <c r="C12" s="464"/>
      <c r="D12" s="363" t="s">
        <v>169</v>
      </c>
      <c r="E12" s="370"/>
      <c r="F12" s="110" t="str">
        <f t="shared" si="3"/>
        <v/>
      </c>
      <c r="G12" s="188"/>
      <c r="H12" s="193"/>
      <c r="I12" s="184"/>
      <c r="J12" s="185"/>
      <c r="K12" s="186"/>
      <c r="L12" s="177"/>
      <c r="M12" s="194"/>
      <c r="N12" s="187"/>
      <c r="O12" s="185"/>
      <c r="P12" s="185"/>
      <c r="Q12" s="186"/>
      <c r="R12" s="186"/>
      <c r="S12" s="187"/>
      <c r="T12" s="185"/>
      <c r="U12" s="185"/>
      <c r="V12" s="186"/>
      <c r="W12" s="186"/>
      <c r="X12" s="187"/>
      <c r="Y12" s="181"/>
      <c r="Z12" s="189"/>
      <c r="AA12" s="171">
        <f t="shared" si="2"/>
        <v>0</v>
      </c>
    </row>
    <row r="13" spans="1:27" ht="14.5" thickBot="1">
      <c r="B13" s="461"/>
      <c r="C13" s="464"/>
      <c r="D13" s="363" t="s">
        <v>170</v>
      </c>
      <c r="E13" s="370"/>
      <c r="F13" s="110" t="str">
        <f t="shared" si="3"/>
        <v/>
      </c>
      <c r="G13" s="188"/>
      <c r="H13" s="177"/>
      <c r="I13" s="184"/>
      <c r="J13" s="185"/>
      <c r="K13" s="186"/>
      <c r="L13" s="177"/>
      <c r="M13" s="194"/>
      <c r="N13" s="187"/>
      <c r="O13" s="185"/>
      <c r="P13" s="185"/>
      <c r="Q13" s="186"/>
      <c r="R13" s="191"/>
      <c r="S13" s="187"/>
      <c r="T13" s="185"/>
      <c r="U13" s="185"/>
      <c r="V13" s="186"/>
      <c r="W13" s="186"/>
      <c r="X13" s="187"/>
      <c r="Y13" s="185"/>
      <c r="Z13" s="189"/>
      <c r="AA13" s="171">
        <f t="shared" si="2"/>
        <v>0</v>
      </c>
    </row>
    <row r="14" spans="1:27" ht="14.5" thickBot="1">
      <c r="B14" s="461"/>
      <c r="C14" s="464"/>
      <c r="D14" s="363" t="s">
        <v>171</v>
      </c>
      <c r="E14" s="370"/>
      <c r="F14" s="110" t="str">
        <f t="shared" si="3"/>
        <v/>
      </c>
      <c r="G14" s="188"/>
      <c r="H14" s="177"/>
      <c r="I14" s="184"/>
      <c r="J14" s="185"/>
      <c r="K14" s="190"/>
      <c r="L14" s="182"/>
      <c r="M14" s="186"/>
      <c r="N14" s="187"/>
      <c r="O14" s="185"/>
      <c r="P14" s="185"/>
      <c r="Q14" s="186"/>
      <c r="R14" s="177"/>
      <c r="S14" s="184"/>
      <c r="T14" s="185"/>
      <c r="U14" s="185"/>
      <c r="V14" s="186"/>
      <c r="W14" s="186"/>
      <c r="X14" s="187"/>
      <c r="Y14" s="185"/>
      <c r="Z14" s="189"/>
      <c r="AA14" s="171">
        <f t="shared" si="2"/>
        <v>0</v>
      </c>
    </row>
    <row r="15" spans="1:27" ht="14.5" thickBot="1">
      <c r="B15" s="461"/>
      <c r="C15" s="464"/>
      <c r="D15" s="364" t="s">
        <v>172</v>
      </c>
      <c r="E15" s="370"/>
      <c r="F15" s="110" t="str">
        <f t="shared" si="3"/>
        <v/>
      </c>
      <c r="G15" s="188"/>
      <c r="H15" s="179"/>
      <c r="I15" s="184"/>
      <c r="J15" s="186"/>
      <c r="K15" s="177"/>
      <c r="L15" s="194"/>
      <c r="M15" s="186"/>
      <c r="N15" s="187"/>
      <c r="O15" s="185"/>
      <c r="P15" s="185"/>
      <c r="Q15" s="186"/>
      <c r="R15" s="182"/>
      <c r="S15" s="187"/>
      <c r="T15" s="185"/>
      <c r="U15" s="185"/>
      <c r="V15" s="186"/>
      <c r="W15" s="186"/>
      <c r="X15" s="187"/>
      <c r="Y15" s="185"/>
      <c r="Z15" s="189"/>
      <c r="AA15" s="171">
        <f t="shared" si="2"/>
        <v>0</v>
      </c>
    </row>
    <row r="16" spans="1:27" ht="14.5" thickBot="1">
      <c r="B16" s="461"/>
      <c r="C16" s="464"/>
      <c r="D16" s="364" t="s">
        <v>173</v>
      </c>
      <c r="E16" s="370"/>
      <c r="F16" s="110" t="str">
        <f t="shared" si="3"/>
        <v/>
      </c>
      <c r="G16" s="188"/>
      <c r="H16" s="189"/>
      <c r="I16" s="184"/>
      <c r="J16" s="186"/>
      <c r="K16" s="177"/>
      <c r="L16" s="194"/>
      <c r="M16" s="186"/>
      <c r="N16" s="187"/>
      <c r="O16" s="185"/>
      <c r="P16" s="185"/>
      <c r="Q16" s="186"/>
      <c r="R16" s="186"/>
      <c r="S16" s="187"/>
      <c r="T16" s="185"/>
      <c r="U16" s="185"/>
      <c r="V16" s="186"/>
      <c r="W16" s="186"/>
      <c r="X16" s="187"/>
      <c r="Y16" s="185"/>
      <c r="Z16" s="189"/>
      <c r="AA16" s="171">
        <f t="shared" si="2"/>
        <v>0</v>
      </c>
    </row>
    <row r="17" spans="2:27" ht="14.5" thickBot="1">
      <c r="B17" s="461"/>
      <c r="C17" s="464"/>
      <c r="D17" s="364" t="s">
        <v>174</v>
      </c>
      <c r="E17" s="370"/>
      <c r="F17" s="110" t="str">
        <f t="shared" si="3"/>
        <v/>
      </c>
      <c r="G17" s="188"/>
      <c r="H17" s="189"/>
      <c r="I17" s="184"/>
      <c r="J17" s="186"/>
      <c r="K17" s="177"/>
      <c r="L17" s="194"/>
      <c r="M17" s="186"/>
      <c r="N17" s="187"/>
      <c r="O17" s="185"/>
      <c r="P17" s="185"/>
      <c r="Q17" s="186"/>
      <c r="R17" s="186"/>
      <c r="S17" s="187"/>
      <c r="T17" s="185"/>
      <c r="U17" s="185"/>
      <c r="V17" s="186"/>
      <c r="W17" s="186"/>
      <c r="X17" s="187"/>
      <c r="Y17" s="185"/>
      <c r="Z17" s="189"/>
      <c r="AA17" s="171">
        <f t="shared" si="2"/>
        <v>0</v>
      </c>
    </row>
    <row r="18" spans="2:27" ht="14.5" thickBot="1">
      <c r="B18" s="461"/>
      <c r="C18" s="464"/>
      <c r="D18" s="364" t="s">
        <v>175</v>
      </c>
      <c r="E18" s="370"/>
      <c r="F18" s="110" t="str">
        <f t="shared" si="3"/>
        <v/>
      </c>
      <c r="G18" s="188"/>
      <c r="H18" s="189"/>
      <c r="I18" s="184"/>
      <c r="J18" s="186"/>
      <c r="K18" s="177"/>
      <c r="L18" s="194"/>
      <c r="M18" s="186"/>
      <c r="N18" s="187"/>
      <c r="O18" s="185"/>
      <c r="P18" s="185"/>
      <c r="Q18" s="186"/>
      <c r="R18" s="186"/>
      <c r="S18" s="187"/>
      <c r="T18" s="185"/>
      <c r="U18" s="185"/>
      <c r="V18" s="186"/>
      <c r="W18" s="186"/>
      <c r="X18" s="187"/>
      <c r="Y18" s="185"/>
      <c r="Z18" s="189"/>
      <c r="AA18" s="171">
        <f t="shared" si="2"/>
        <v>0</v>
      </c>
    </row>
    <row r="19" spans="2:27" ht="14.5" thickBot="1">
      <c r="B19" s="461"/>
      <c r="C19" s="464"/>
      <c r="D19" s="364" t="s">
        <v>176</v>
      </c>
      <c r="E19" s="370"/>
      <c r="F19" s="111" t="str">
        <f t="shared" si="3"/>
        <v/>
      </c>
      <c r="G19" s="188"/>
      <c r="H19" s="189"/>
      <c r="I19" s="195"/>
      <c r="J19" s="191"/>
      <c r="K19" s="177"/>
      <c r="L19" s="196"/>
      <c r="M19" s="191"/>
      <c r="N19" s="187"/>
      <c r="O19" s="190"/>
      <c r="P19" s="190"/>
      <c r="Q19" s="191"/>
      <c r="R19" s="191"/>
      <c r="S19" s="197"/>
      <c r="T19" s="190"/>
      <c r="U19" s="190"/>
      <c r="V19" s="191"/>
      <c r="W19" s="191"/>
      <c r="X19" s="197"/>
      <c r="Y19" s="190"/>
      <c r="Z19" s="193"/>
      <c r="AA19" s="171">
        <f t="shared" si="2"/>
        <v>0</v>
      </c>
    </row>
    <row r="20" spans="2:27" ht="14.5" thickBot="1">
      <c r="B20" s="461"/>
      <c r="C20" s="95" t="s">
        <v>177</v>
      </c>
      <c r="D20" s="364" t="s">
        <v>177</v>
      </c>
      <c r="E20" s="370"/>
      <c r="F20" s="111" t="str">
        <f t="shared" si="3"/>
        <v/>
      </c>
      <c r="G20" s="188"/>
      <c r="H20" s="177"/>
      <c r="I20" s="198"/>
      <c r="J20" s="184"/>
      <c r="K20" s="185"/>
      <c r="L20" s="186"/>
      <c r="M20" s="186"/>
      <c r="N20" s="187"/>
      <c r="O20" s="185"/>
      <c r="P20" s="185"/>
      <c r="Q20" s="186"/>
      <c r="R20" s="186"/>
      <c r="S20" s="187"/>
      <c r="T20" s="184"/>
      <c r="U20" s="185"/>
      <c r="V20" s="186"/>
      <c r="W20" s="186"/>
      <c r="X20" s="187"/>
      <c r="Y20" s="184"/>
      <c r="Z20" s="189"/>
      <c r="AA20" s="171">
        <f t="shared" si="2"/>
        <v>0</v>
      </c>
    </row>
    <row r="21" spans="2:27" ht="14.5" thickBot="1">
      <c r="B21" s="461"/>
      <c r="C21" s="465" t="s">
        <v>193</v>
      </c>
      <c r="D21" s="364" t="s">
        <v>166</v>
      </c>
      <c r="E21" s="370"/>
      <c r="F21" s="109" t="str">
        <f t="shared" si="3"/>
        <v/>
      </c>
      <c r="G21" s="188"/>
      <c r="H21" s="189"/>
      <c r="I21" s="180"/>
      <c r="J21" s="181"/>
      <c r="K21" s="185"/>
      <c r="L21" s="182"/>
      <c r="M21" s="199"/>
      <c r="N21" s="177"/>
      <c r="O21" s="180"/>
      <c r="P21" s="181"/>
      <c r="Q21" s="182"/>
      <c r="R21" s="182"/>
      <c r="S21" s="183"/>
      <c r="T21" s="181"/>
      <c r="U21" s="181"/>
      <c r="V21" s="182"/>
      <c r="W21" s="182"/>
      <c r="X21" s="183"/>
      <c r="Y21" s="181"/>
      <c r="Z21" s="179"/>
      <c r="AA21" s="171">
        <f t="shared" si="2"/>
        <v>0</v>
      </c>
    </row>
    <row r="22" spans="2:27" ht="14.5" thickBot="1">
      <c r="B22" s="461"/>
      <c r="C22" s="465"/>
      <c r="D22" s="364" t="s">
        <v>167</v>
      </c>
      <c r="E22" s="370"/>
      <c r="F22" s="110" t="str">
        <f t="shared" si="3"/>
        <v/>
      </c>
      <c r="G22" s="188"/>
      <c r="H22" s="189"/>
      <c r="I22" s="184"/>
      <c r="J22" s="185"/>
      <c r="K22" s="185"/>
      <c r="L22" s="186"/>
      <c r="M22" s="200"/>
      <c r="N22" s="177"/>
      <c r="O22" s="184"/>
      <c r="P22" s="185"/>
      <c r="Q22" s="186"/>
      <c r="R22" s="186"/>
      <c r="S22" s="187"/>
      <c r="T22" s="185"/>
      <c r="U22" s="185"/>
      <c r="V22" s="186"/>
      <c r="W22" s="186"/>
      <c r="X22" s="187"/>
      <c r="Y22" s="185"/>
      <c r="Z22" s="189"/>
      <c r="AA22" s="171">
        <f t="shared" si="2"/>
        <v>0</v>
      </c>
    </row>
    <row r="23" spans="2:27" ht="14.5" thickBot="1">
      <c r="B23" s="461"/>
      <c r="C23" s="465"/>
      <c r="D23" s="364" t="s">
        <v>169</v>
      </c>
      <c r="E23" s="370"/>
      <c r="F23" s="110" t="str">
        <f t="shared" si="3"/>
        <v/>
      </c>
      <c r="G23" s="188"/>
      <c r="H23" s="189"/>
      <c r="I23" s="184"/>
      <c r="J23" s="185"/>
      <c r="K23" s="185"/>
      <c r="L23" s="186"/>
      <c r="M23" s="200"/>
      <c r="N23" s="177"/>
      <c r="O23" s="184"/>
      <c r="P23" s="185"/>
      <c r="Q23" s="186"/>
      <c r="R23" s="186"/>
      <c r="S23" s="187"/>
      <c r="T23" s="185"/>
      <c r="U23" s="185"/>
      <c r="V23" s="186"/>
      <c r="W23" s="186"/>
      <c r="X23" s="187"/>
      <c r="Y23" s="185"/>
      <c r="Z23" s="189"/>
      <c r="AA23" s="171">
        <f t="shared" si="2"/>
        <v>0</v>
      </c>
    </row>
    <row r="24" spans="2:27" ht="14.5" thickBot="1">
      <c r="B24" s="461"/>
      <c r="C24" s="465"/>
      <c r="D24" s="364" t="s">
        <v>170</v>
      </c>
      <c r="E24" s="370"/>
      <c r="F24" s="110" t="str">
        <f t="shared" si="3"/>
        <v/>
      </c>
      <c r="G24" s="188"/>
      <c r="H24" s="193"/>
      <c r="I24" s="184"/>
      <c r="J24" s="185"/>
      <c r="K24" s="185"/>
      <c r="L24" s="186"/>
      <c r="M24" s="200"/>
      <c r="N24" s="177"/>
      <c r="O24" s="184"/>
      <c r="P24" s="185"/>
      <c r="Q24" s="186"/>
      <c r="R24" s="186"/>
      <c r="S24" s="187"/>
      <c r="T24" s="185"/>
      <c r="U24" s="185"/>
      <c r="V24" s="186"/>
      <c r="W24" s="186"/>
      <c r="X24" s="187"/>
      <c r="Y24" s="185"/>
      <c r="Z24" s="189"/>
      <c r="AA24" s="171">
        <f t="shared" si="2"/>
        <v>0</v>
      </c>
    </row>
    <row r="25" spans="2:27" ht="14.5" thickBot="1">
      <c r="B25" s="461"/>
      <c r="C25" s="465"/>
      <c r="D25" s="364" t="s">
        <v>171</v>
      </c>
      <c r="E25" s="370"/>
      <c r="F25" s="110" t="str">
        <f t="shared" si="3"/>
        <v/>
      </c>
      <c r="G25" s="188"/>
      <c r="H25" s="177"/>
      <c r="I25" s="184"/>
      <c r="J25" s="185"/>
      <c r="K25" s="185"/>
      <c r="L25" s="186"/>
      <c r="M25" s="200"/>
      <c r="N25" s="177"/>
      <c r="O25" s="184"/>
      <c r="P25" s="185"/>
      <c r="Q25" s="186"/>
      <c r="R25" s="186"/>
      <c r="S25" s="187"/>
      <c r="T25" s="185"/>
      <c r="U25" s="185"/>
      <c r="V25" s="186"/>
      <c r="W25" s="186"/>
      <c r="X25" s="187"/>
      <c r="Y25" s="185"/>
      <c r="Z25" s="189"/>
      <c r="AA25" s="171">
        <f t="shared" si="2"/>
        <v>0</v>
      </c>
    </row>
    <row r="26" spans="2:27" ht="14.5" thickBot="1">
      <c r="B26" s="461"/>
      <c r="C26" s="465"/>
      <c r="D26" s="364" t="s">
        <v>172</v>
      </c>
      <c r="E26" s="370"/>
      <c r="F26" s="110" t="str">
        <f t="shared" si="3"/>
        <v/>
      </c>
      <c r="G26" s="201"/>
      <c r="H26" s="179"/>
      <c r="I26" s="184"/>
      <c r="J26" s="185"/>
      <c r="K26" s="190"/>
      <c r="L26" s="186"/>
      <c r="M26" s="200"/>
      <c r="N26" s="177"/>
      <c r="O26" s="184"/>
      <c r="P26" s="185"/>
      <c r="Q26" s="186"/>
      <c r="R26" s="186"/>
      <c r="S26" s="187"/>
      <c r="T26" s="185"/>
      <c r="U26" s="185"/>
      <c r="V26" s="186"/>
      <c r="W26" s="186"/>
      <c r="X26" s="187"/>
      <c r="Y26" s="185"/>
      <c r="Z26" s="189"/>
      <c r="AA26" s="171">
        <f t="shared" si="2"/>
        <v>0</v>
      </c>
    </row>
    <row r="27" spans="2:27" ht="14.5" thickBot="1">
      <c r="B27" s="461"/>
      <c r="C27" s="465"/>
      <c r="D27" s="364" t="s">
        <v>173</v>
      </c>
      <c r="E27" s="370"/>
      <c r="F27" s="110" t="str">
        <f t="shared" si="3"/>
        <v/>
      </c>
      <c r="G27" s="177"/>
      <c r="H27" s="192"/>
      <c r="I27" s="184"/>
      <c r="J27" s="186"/>
      <c r="K27" s="177"/>
      <c r="L27" s="194"/>
      <c r="M27" s="200"/>
      <c r="N27" s="177"/>
      <c r="O27" s="184"/>
      <c r="P27" s="185"/>
      <c r="Q27" s="186"/>
      <c r="R27" s="186"/>
      <c r="S27" s="187"/>
      <c r="T27" s="185"/>
      <c r="U27" s="185"/>
      <c r="V27" s="186"/>
      <c r="W27" s="186"/>
      <c r="X27" s="187"/>
      <c r="Y27" s="185"/>
      <c r="Z27" s="189"/>
      <c r="AA27" s="171">
        <f t="shared" si="2"/>
        <v>0</v>
      </c>
    </row>
    <row r="28" spans="2:27" ht="14.5" thickBot="1">
      <c r="B28" s="461"/>
      <c r="C28" s="465"/>
      <c r="D28" s="364" t="s">
        <v>174</v>
      </c>
      <c r="E28" s="370"/>
      <c r="F28" s="110" t="str">
        <f t="shared" si="3"/>
        <v/>
      </c>
      <c r="G28" s="202"/>
      <c r="H28" s="189"/>
      <c r="I28" s="184"/>
      <c r="J28" s="185"/>
      <c r="K28" s="181"/>
      <c r="L28" s="186"/>
      <c r="M28" s="200"/>
      <c r="N28" s="177"/>
      <c r="O28" s="184"/>
      <c r="P28" s="185"/>
      <c r="Q28" s="186"/>
      <c r="R28" s="186"/>
      <c r="S28" s="187"/>
      <c r="T28" s="185"/>
      <c r="U28" s="185"/>
      <c r="V28" s="186"/>
      <c r="W28" s="186"/>
      <c r="X28" s="187"/>
      <c r="Y28" s="185"/>
      <c r="Z28" s="189"/>
      <c r="AA28" s="171">
        <f t="shared" si="2"/>
        <v>0</v>
      </c>
    </row>
    <row r="29" spans="2:27" ht="14.5" thickBot="1">
      <c r="B29" s="461"/>
      <c r="C29" s="465"/>
      <c r="D29" s="364" t="s">
        <v>175</v>
      </c>
      <c r="E29" s="370"/>
      <c r="F29" s="110" t="str">
        <f t="shared" si="3"/>
        <v/>
      </c>
      <c r="G29" s="177"/>
      <c r="H29" s="192"/>
      <c r="I29" s="184"/>
      <c r="J29" s="185"/>
      <c r="K29" s="185"/>
      <c r="L29" s="186"/>
      <c r="M29" s="200"/>
      <c r="N29" s="177"/>
      <c r="O29" s="184"/>
      <c r="P29" s="185"/>
      <c r="Q29" s="186"/>
      <c r="R29" s="186"/>
      <c r="S29" s="187"/>
      <c r="T29" s="185"/>
      <c r="U29" s="185"/>
      <c r="V29" s="186"/>
      <c r="W29" s="186"/>
      <c r="X29" s="187"/>
      <c r="Y29" s="185"/>
      <c r="Z29" s="189"/>
      <c r="AA29" s="171">
        <f t="shared" si="2"/>
        <v>0</v>
      </c>
    </row>
    <row r="30" spans="2:27" ht="14.5" thickBot="1">
      <c r="B30" s="461"/>
      <c r="C30" s="465"/>
      <c r="D30" s="364" t="s">
        <v>176</v>
      </c>
      <c r="E30" s="370"/>
      <c r="F30" s="110" t="str">
        <f t="shared" si="3"/>
        <v/>
      </c>
      <c r="G30" s="202"/>
      <c r="H30" s="189"/>
      <c r="I30" s="184"/>
      <c r="J30" s="185"/>
      <c r="K30" s="185"/>
      <c r="L30" s="186"/>
      <c r="M30" s="200"/>
      <c r="N30" s="177"/>
      <c r="O30" s="184"/>
      <c r="P30" s="185"/>
      <c r="Q30" s="186"/>
      <c r="R30" s="186"/>
      <c r="S30" s="187"/>
      <c r="T30" s="185"/>
      <c r="U30" s="185"/>
      <c r="V30" s="186"/>
      <c r="W30" s="186"/>
      <c r="X30" s="187"/>
      <c r="Y30" s="185"/>
      <c r="Z30" s="189"/>
      <c r="AA30" s="171">
        <f t="shared" si="2"/>
        <v>0</v>
      </c>
    </row>
    <row r="31" spans="2:27" ht="14.5" thickBot="1">
      <c r="B31" s="461"/>
      <c r="C31" s="465"/>
      <c r="D31" s="364" t="s">
        <v>178</v>
      </c>
      <c r="E31" s="370"/>
      <c r="F31" s="110" t="str">
        <f t="shared" si="3"/>
        <v/>
      </c>
      <c r="G31" s="177"/>
      <c r="H31" s="192"/>
      <c r="I31" s="184"/>
      <c r="J31" s="185"/>
      <c r="K31" s="185"/>
      <c r="L31" s="186"/>
      <c r="M31" s="186"/>
      <c r="N31" s="183"/>
      <c r="O31" s="185"/>
      <c r="P31" s="185"/>
      <c r="Q31" s="186"/>
      <c r="R31" s="186"/>
      <c r="S31" s="187"/>
      <c r="T31" s="185"/>
      <c r="U31" s="185"/>
      <c r="V31" s="186"/>
      <c r="W31" s="186"/>
      <c r="X31" s="187"/>
      <c r="Y31" s="185"/>
      <c r="Z31" s="189"/>
      <c r="AA31" s="171">
        <f t="shared" si="2"/>
        <v>0</v>
      </c>
    </row>
    <row r="32" spans="2:27" ht="14.5" thickBot="1">
      <c r="B32" s="461"/>
      <c r="C32" s="465"/>
      <c r="D32" s="364" t="s">
        <v>179</v>
      </c>
      <c r="E32" s="370"/>
      <c r="F32" s="110" t="str">
        <f t="shared" si="3"/>
        <v/>
      </c>
      <c r="G32" s="177"/>
      <c r="H32" s="203"/>
      <c r="I32" s="184"/>
      <c r="J32" s="185"/>
      <c r="K32" s="185"/>
      <c r="L32" s="186"/>
      <c r="M32" s="186"/>
      <c r="N32" s="187"/>
      <c r="O32" s="185"/>
      <c r="P32" s="204"/>
      <c r="Q32" s="186"/>
      <c r="R32" s="186"/>
      <c r="S32" s="187"/>
      <c r="T32" s="185"/>
      <c r="U32" s="185"/>
      <c r="V32" s="186"/>
      <c r="W32" s="186"/>
      <c r="X32" s="187"/>
      <c r="Y32" s="185"/>
      <c r="Z32" s="189"/>
      <c r="AA32" s="171">
        <f t="shared" si="2"/>
        <v>0</v>
      </c>
    </row>
    <row r="33" spans="2:27" ht="14.5" thickBot="1">
      <c r="B33" s="461"/>
      <c r="C33" s="465" t="s">
        <v>145</v>
      </c>
      <c r="D33" s="364" t="s">
        <v>166</v>
      </c>
      <c r="E33" s="371"/>
      <c r="F33" s="109" t="str">
        <f t="shared" si="3"/>
        <v/>
      </c>
      <c r="G33" s="188"/>
      <c r="H33" s="179"/>
      <c r="I33" s="180"/>
      <c r="J33" s="181"/>
      <c r="K33" s="181"/>
      <c r="L33" s="182"/>
      <c r="M33" s="205"/>
      <c r="N33" s="183"/>
      <c r="O33" s="182"/>
      <c r="P33" s="177"/>
      <c r="Q33" s="206"/>
      <c r="R33" s="182"/>
      <c r="S33" s="183"/>
      <c r="T33" s="181"/>
      <c r="U33" s="181"/>
      <c r="V33" s="182"/>
      <c r="W33" s="182"/>
      <c r="X33" s="183"/>
      <c r="Y33" s="181"/>
      <c r="Z33" s="179"/>
      <c r="AA33" s="171">
        <f t="shared" si="2"/>
        <v>0</v>
      </c>
    </row>
    <row r="34" spans="2:27" ht="14.5" thickBot="1">
      <c r="B34" s="461"/>
      <c r="C34" s="465"/>
      <c r="D34" s="363" t="s">
        <v>167</v>
      </c>
      <c r="E34" s="370"/>
      <c r="F34" s="110" t="str">
        <f t="shared" si="3"/>
        <v/>
      </c>
      <c r="G34" s="188"/>
      <c r="H34" s="193"/>
      <c r="I34" s="184"/>
      <c r="J34" s="185"/>
      <c r="K34" s="185"/>
      <c r="L34" s="186"/>
      <c r="M34" s="177"/>
      <c r="N34" s="184"/>
      <c r="O34" s="185"/>
      <c r="P34" s="181"/>
      <c r="Q34" s="186"/>
      <c r="R34" s="186"/>
      <c r="S34" s="187"/>
      <c r="T34" s="185"/>
      <c r="U34" s="185"/>
      <c r="V34" s="186"/>
      <c r="W34" s="186"/>
      <c r="X34" s="187"/>
      <c r="Y34" s="190"/>
      <c r="Z34" s="189"/>
      <c r="AA34" s="171">
        <f t="shared" si="2"/>
        <v>0</v>
      </c>
    </row>
    <row r="35" spans="2:27" ht="14.5" thickBot="1">
      <c r="B35" s="461"/>
      <c r="C35" s="465"/>
      <c r="D35" s="363" t="s">
        <v>168</v>
      </c>
      <c r="E35" s="370"/>
      <c r="F35" s="110" t="str">
        <f t="shared" si="3"/>
        <v/>
      </c>
      <c r="G35" s="188"/>
      <c r="H35" s="177"/>
      <c r="I35" s="184"/>
      <c r="J35" s="185"/>
      <c r="K35" s="185"/>
      <c r="L35" s="186"/>
      <c r="M35" s="182"/>
      <c r="N35" s="187"/>
      <c r="O35" s="185"/>
      <c r="P35" s="185"/>
      <c r="Q35" s="186"/>
      <c r="R35" s="186"/>
      <c r="S35" s="187"/>
      <c r="T35" s="185"/>
      <c r="U35" s="185"/>
      <c r="V35" s="186"/>
      <c r="W35" s="186"/>
      <c r="X35" s="201"/>
      <c r="Y35" s="177"/>
      <c r="Z35" s="192"/>
      <c r="AA35" s="171">
        <f t="shared" si="2"/>
        <v>0</v>
      </c>
    </row>
    <row r="36" spans="2:27" ht="14.5" thickBot="1">
      <c r="B36" s="461"/>
      <c r="C36" s="465"/>
      <c r="D36" s="363" t="s">
        <v>169</v>
      </c>
      <c r="E36" s="370"/>
      <c r="F36" s="110" t="str">
        <f t="shared" si="3"/>
        <v/>
      </c>
      <c r="G36" s="188"/>
      <c r="H36" s="177"/>
      <c r="I36" s="184"/>
      <c r="J36" s="185"/>
      <c r="K36" s="185"/>
      <c r="L36" s="186"/>
      <c r="M36" s="177"/>
      <c r="N36" s="184"/>
      <c r="O36" s="185"/>
      <c r="P36" s="185"/>
      <c r="Q36" s="186"/>
      <c r="R36" s="186"/>
      <c r="S36" s="187"/>
      <c r="T36" s="185"/>
      <c r="U36" s="185"/>
      <c r="V36" s="186"/>
      <c r="W36" s="186"/>
      <c r="X36" s="187"/>
      <c r="Y36" s="180"/>
      <c r="Z36" s="189"/>
      <c r="AA36" s="171">
        <f t="shared" si="2"/>
        <v>0</v>
      </c>
    </row>
    <row r="37" spans="2:27" ht="14.5" thickBot="1">
      <c r="B37" s="461"/>
      <c r="C37" s="465"/>
      <c r="D37" s="364" t="s">
        <v>170</v>
      </c>
      <c r="E37" s="370"/>
      <c r="F37" s="110" t="str">
        <f t="shared" si="3"/>
        <v/>
      </c>
      <c r="G37" s="188"/>
      <c r="H37" s="179"/>
      <c r="I37" s="184"/>
      <c r="J37" s="185"/>
      <c r="K37" s="185"/>
      <c r="L37" s="186"/>
      <c r="M37" s="177"/>
      <c r="N37" s="184"/>
      <c r="O37" s="185"/>
      <c r="P37" s="185"/>
      <c r="Q37" s="186"/>
      <c r="R37" s="186"/>
      <c r="S37" s="187"/>
      <c r="T37" s="185"/>
      <c r="U37" s="185"/>
      <c r="V37" s="186"/>
      <c r="W37" s="186"/>
      <c r="X37" s="183"/>
      <c r="Y37" s="185"/>
      <c r="Z37" s="189"/>
      <c r="AA37" s="171">
        <f t="shared" si="2"/>
        <v>0</v>
      </c>
    </row>
    <row r="38" spans="2:27" ht="14.5" thickBot="1">
      <c r="B38" s="461"/>
      <c r="C38" s="465"/>
      <c r="D38" s="364" t="s">
        <v>171</v>
      </c>
      <c r="E38" s="370"/>
      <c r="F38" s="110" t="str">
        <f t="shared" si="3"/>
        <v/>
      </c>
      <c r="G38" s="201"/>
      <c r="H38" s="177"/>
      <c r="I38" s="184"/>
      <c r="J38" s="185"/>
      <c r="K38" s="185"/>
      <c r="L38" s="186"/>
      <c r="M38" s="186"/>
      <c r="N38" s="187"/>
      <c r="O38" s="185"/>
      <c r="P38" s="177"/>
      <c r="Q38" s="186"/>
      <c r="R38" s="186"/>
      <c r="S38" s="187"/>
      <c r="T38" s="185"/>
      <c r="U38" s="185"/>
      <c r="V38" s="186"/>
      <c r="W38" s="186"/>
      <c r="X38" s="187"/>
      <c r="Y38" s="185"/>
      <c r="Z38" s="189"/>
      <c r="AA38" s="171">
        <f t="shared" si="2"/>
        <v>0</v>
      </c>
    </row>
    <row r="39" spans="2:27" ht="14.5" thickBot="1">
      <c r="B39" s="461"/>
      <c r="C39" s="465"/>
      <c r="D39" s="364" t="s">
        <v>173</v>
      </c>
      <c r="E39" s="370"/>
      <c r="F39" s="110" t="str">
        <f t="shared" si="3"/>
        <v/>
      </c>
      <c r="G39" s="177"/>
      <c r="H39" s="192"/>
      <c r="I39" s="184"/>
      <c r="J39" s="185"/>
      <c r="K39" s="185"/>
      <c r="L39" s="186"/>
      <c r="M39" s="177"/>
      <c r="N39" s="184"/>
      <c r="O39" s="185"/>
      <c r="P39" s="185"/>
      <c r="Q39" s="186"/>
      <c r="R39" s="186"/>
      <c r="S39" s="187"/>
      <c r="T39" s="185"/>
      <c r="U39" s="185"/>
      <c r="V39" s="186"/>
      <c r="W39" s="186"/>
      <c r="X39" s="187"/>
      <c r="Y39" s="185"/>
      <c r="Z39" s="189"/>
      <c r="AA39" s="171">
        <f t="shared" si="2"/>
        <v>0</v>
      </c>
    </row>
    <row r="40" spans="2:27" ht="14.5" thickBot="1">
      <c r="B40" s="461"/>
      <c r="C40" s="465"/>
      <c r="D40" s="364" t="s">
        <v>174</v>
      </c>
      <c r="E40" s="370"/>
      <c r="F40" s="110" t="str">
        <f t="shared" si="3"/>
        <v/>
      </c>
      <c r="G40" s="178"/>
      <c r="H40" s="189"/>
      <c r="I40" s="184"/>
      <c r="J40" s="185"/>
      <c r="K40" s="185"/>
      <c r="L40" s="186"/>
      <c r="M40" s="177"/>
      <c r="N40" s="184"/>
      <c r="O40" s="185"/>
      <c r="P40" s="185"/>
      <c r="Q40" s="186"/>
      <c r="R40" s="186"/>
      <c r="S40" s="187"/>
      <c r="T40" s="185"/>
      <c r="U40" s="185"/>
      <c r="V40" s="186"/>
      <c r="W40" s="186"/>
      <c r="X40" s="187"/>
      <c r="Y40" s="185"/>
      <c r="Z40" s="189"/>
      <c r="AA40" s="171">
        <f t="shared" si="2"/>
        <v>0</v>
      </c>
    </row>
    <row r="41" spans="2:27" ht="14.5" thickBot="1">
      <c r="B41" s="461"/>
      <c r="C41" s="465"/>
      <c r="D41" s="364" t="s">
        <v>175</v>
      </c>
      <c r="E41" s="370"/>
      <c r="F41" s="110" t="str">
        <f t="shared" si="3"/>
        <v/>
      </c>
      <c r="G41" s="188"/>
      <c r="H41" s="189"/>
      <c r="I41" s="184"/>
      <c r="J41" s="185"/>
      <c r="K41" s="185"/>
      <c r="L41" s="186"/>
      <c r="M41" s="177"/>
      <c r="N41" s="184"/>
      <c r="O41" s="185"/>
      <c r="P41" s="185"/>
      <c r="Q41" s="186"/>
      <c r="R41" s="186"/>
      <c r="S41" s="187"/>
      <c r="T41" s="185"/>
      <c r="U41" s="185"/>
      <c r="V41" s="186"/>
      <c r="W41" s="186"/>
      <c r="X41" s="187"/>
      <c r="Y41" s="185"/>
      <c r="Z41" s="189"/>
      <c r="AA41" s="171">
        <f t="shared" si="2"/>
        <v>0</v>
      </c>
    </row>
    <row r="42" spans="2:27" ht="14.5" thickBot="1">
      <c r="B42" s="461"/>
      <c r="C42" s="465"/>
      <c r="D42" s="364" t="s">
        <v>176</v>
      </c>
      <c r="E42" s="370"/>
      <c r="F42" s="110" t="str">
        <f t="shared" si="3"/>
        <v/>
      </c>
      <c r="G42" s="201"/>
      <c r="H42" s="189"/>
      <c r="I42" s="184"/>
      <c r="J42" s="185"/>
      <c r="K42" s="185"/>
      <c r="L42" s="186"/>
      <c r="M42" s="177"/>
      <c r="N42" s="184"/>
      <c r="O42" s="185"/>
      <c r="P42" s="185"/>
      <c r="Q42" s="186"/>
      <c r="R42" s="186"/>
      <c r="S42" s="187"/>
      <c r="T42" s="185"/>
      <c r="U42" s="185"/>
      <c r="V42" s="186"/>
      <c r="W42" s="186"/>
      <c r="X42" s="187"/>
      <c r="Y42" s="185"/>
      <c r="Z42" s="189"/>
      <c r="AA42" s="171">
        <f t="shared" si="2"/>
        <v>0</v>
      </c>
    </row>
    <row r="43" spans="2:27" ht="14.5" thickBot="1">
      <c r="B43" s="461"/>
      <c r="C43" s="465"/>
      <c r="D43" s="364" t="s">
        <v>179</v>
      </c>
      <c r="E43" s="372"/>
      <c r="F43" s="111" t="str">
        <f t="shared" si="3"/>
        <v/>
      </c>
      <c r="G43" s="177"/>
      <c r="H43" s="189"/>
      <c r="I43" s="195"/>
      <c r="J43" s="190"/>
      <c r="K43" s="190"/>
      <c r="L43" s="191"/>
      <c r="M43" s="207"/>
      <c r="N43" s="187"/>
      <c r="O43" s="185"/>
      <c r="P43" s="185"/>
      <c r="Q43" s="186"/>
      <c r="R43" s="186"/>
      <c r="S43" s="187"/>
      <c r="T43" s="185"/>
      <c r="U43" s="185"/>
      <c r="V43" s="186"/>
      <c r="W43" s="186"/>
      <c r="X43" s="187"/>
      <c r="Y43" s="185"/>
      <c r="Z43" s="189"/>
      <c r="AA43" s="171">
        <f t="shared" si="2"/>
        <v>0</v>
      </c>
    </row>
    <row r="44" spans="2:27" ht="14.5" thickBot="1">
      <c r="B44" s="461"/>
      <c r="C44" s="465" t="s">
        <v>146</v>
      </c>
      <c r="D44" s="364" t="s">
        <v>180</v>
      </c>
      <c r="E44" s="370"/>
      <c r="F44" s="110" t="str">
        <f t="shared" si="3"/>
        <v/>
      </c>
      <c r="G44" s="188"/>
      <c r="H44" s="189"/>
      <c r="I44" s="184"/>
      <c r="J44" s="185"/>
      <c r="K44" s="185"/>
      <c r="L44" s="186"/>
      <c r="M44" s="177"/>
      <c r="N44" s="180"/>
      <c r="O44" s="181"/>
      <c r="P44" s="181"/>
      <c r="Q44" s="182"/>
      <c r="R44" s="182"/>
      <c r="S44" s="183"/>
      <c r="T44" s="181"/>
      <c r="U44" s="181"/>
      <c r="V44" s="182"/>
      <c r="W44" s="182"/>
      <c r="X44" s="183"/>
      <c r="Y44" s="181"/>
      <c r="Z44" s="179"/>
      <c r="AA44" s="171">
        <f t="shared" si="2"/>
        <v>0</v>
      </c>
    </row>
    <row r="45" spans="2:27" ht="14.5" thickBot="1">
      <c r="B45" s="461"/>
      <c r="C45" s="465"/>
      <c r="D45" s="364" t="s">
        <v>167</v>
      </c>
      <c r="E45" s="370"/>
      <c r="F45" s="110" t="str">
        <f t="shared" si="3"/>
        <v/>
      </c>
      <c r="G45" s="188"/>
      <c r="H45" s="189"/>
      <c r="I45" s="184"/>
      <c r="J45" s="185"/>
      <c r="K45" s="185"/>
      <c r="L45" s="186"/>
      <c r="M45" s="186"/>
      <c r="N45" s="187"/>
      <c r="O45" s="185"/>
      <c r="P45" s="185"/>
      <c r="Q45" s="186"/>
      <c r="R45" s="186"/>
      <c r="S45" s="187"/>
      <c r="T45" s="185"/>
      <c r="U45" s="177"/>
      <c r="V45" s="186"/>
      <c r="W45" s="186"/>
      <c r="X45" s="187"/>
      <c r="Y45" s="185"/>
      <c r="Z45" s="189"/>
      <c r="AA45" s="171">
        <f t="shared" si="2"/>
        <v>0</v>
      </c>
    </row>
    <row r="46" spans="2:27" ht="15" customHeight="1" thickBot="1">
      <c r="B46" s="461"/>
      <c r="C46" s="465"/>
      <c r="D46" s="364" t="s">
        <v>168</v>
      </c>
      <c r="E46" s="370"/>
      <c r="F46" s="110" t="str">
        <f t="shared" si="3"/>
        <v/>
      </c>
      <c r="G46" s="188"/>
      <c r="H46" s="189"/>
      <c r="I46" s="184"/>
      <c r="J46" s="185"/>
      <c r="K46" s="185"/>
      <c r="L46" s="186"/>
      <c r="M46" s="177"/>
      <c r="N46" s="184"/>
      <c r="O46" s="185"/>
      <c r="P46" s="185"/>
      <c r="Q46" s="186"/>
      <c r="R46" s="186"/>
      <c r="S46" s="187"/>
      <c r="T46" s="185"/>
      <c r="U46" s="185"/>
      <c r="V46" s="186"/>
      <c r="W46" s="186"/>
      <c r="X46" s="187"/>
      <c r="Y46" s="185"/>
      <c r="Z46" s="189"/>
      <c r="AA46" s="171">
        <f t="shared" si="2"/>
        <v>0</v>
      </c>
    </row>
    <row r="47" spans="2:27" ht="14.5" thickBot="1">
      <c r="B47" s="461"/>
      <c r="C47" s="465"/>
      <c r="D47" s="364" t="s">
        <v>169</v>
      </c>
      <c r="E47" s="370"/>
      <c r="F47" s="110" t="str">
        <f t="shared" si="3"/>
        <v/>
      </c>
      <c r="G47" s="188"/>
      <c r="H47" s="189"/>
      <c r="I47" s="184"/>
      <c r="J47" s="185"/>
      <c r="K47" s="185"/>
      <c r="L47" s="186"/>
      <c r="M47" s="186"/>
      <c r="N47" s="187"/>
      <c r="O47" s="185"/>
      <c r="P47" s="185"/>
      <c r="Q47" s="186"/>
      <c r="R47" s="186"/>
      <c r="S47" s="187"/>
      <c r="T47" s="185"/>
      <c r="U47" s="177"/>
      <c r="V47" s="186"/>
      <c r="W47" s="186"/>
      <c r="X47" s="187"/>
      <c r="Y47" s="185"/>
      <c r="Z47" s="189"/>
      <c r="AA47" s="171">
        <f t="shared" si="2"/>
        <v>0</v>
      </c>
    </row>
    <row r="48" spans="2:27" ht="14.5" thickBot="1">
      <c r="B48" s="461"/>
      <c r="C48" s="465"/>
      <c r="D48" s="364" t="s">
        <v>170</v>
      </c>
      <c r="E48" s="370"/>
      <c r="F48" s="110" t="str">
        <f t="shared" si="3"/>
        <v/>
      </c>
      <c r="G48" s="188"/>
      <c r="H48" s="177"/>
      <c r="I48" s="184"/>
      <c r="J48" s="185"/>
      <c r="K48" s="185"/>
      <c r="L48" s="186"/>
      <c r="M48" s="186"/>
      <c r="N48" s="187"/>
      <c r="O48" s="185"/>
      <c r="P48" s="177"/>
      <c r="Q48" s="186"/>
      <c r="R48" s="186"/>
      <c r="S48" s="187"/>
      <c r="T48" s="185"/>
      <c r="U48" s="185"/>
      <c r="V48" s="186"/>
      <c r="W48" s="186"/>
      <c r="X48" s="187"/>
      <c r="Y48" s="185"/>
      <c r="Z48" s="189"/>
      <c r="AA48" s="171">
        <f t="shared" si="2"/>
        <v>0</v>
      </c>
    </row>
    <row r="49" spans="2:27" ht="14.5" thickBot="1">
      <c r="B49" s="461"/>
      <c r="C49" s="465"/>
      <c r="D49" s="364" t="s">
        <v>171</v>
      </c>
      <c r="E49" s="370"/>
      <c r="F49" s="110" t="str">
        <f t="shared" si="3"/>
        <v/>
      </c>
      <c r="G49" s="201"/>
      <c r="H49" s="177"/>
      <c r="I49" s="184"/>
      <c r="J49" s="185"/>
      <c r="K49" s="185"/>
      <c r="L49" s="186"/>
      <c r="M49" s="186"/>
      <c r="N49" s="187"/>
      <c r="O49" s="185"/>
      <c r="P49" s="185"/>
      <c r="Q49" s="186"/>
      <c r="R49" s="186"/>
      <c r="S49" s="187"/>
      <c r="T49" s="185"/>
      <c r="U49" s="177"/>
      <c r="V49" s="186"/>
      <c r="W49" s="186"/>
      <c r="X49" s="187"/>
      <c r="Y49" s="185"/>
      <c r="Z49" s="208"/>
      <c r="AA49" s="171">
        <f t="shared" si="2"/>
        <v>0</v>
      </c>
    </row>
    <row r="50" spans="2:27" ht="14.5" thickBot="1">
      <c r="B50" s="461"/>
      <c r="C50" s="465"/>
      <c r="D50" s="364" t="s">
        <v>173</v>
      </c>
      <c r="E50" s="370"/>
      <c r="F50" s="110" t="str">
        <f t="shared" si="3"/>
        <v/>
      </c>
      <c r="G50" s="177"/>
      <c r="H50" s="209"/>
      <c r="I50" s="184"/>
      <c r="J50" s="185"/>
      <c r="K50" s="185"/>
      <c r="L50" s="186"/>
      <c r="M50" s="186"/>
      <c r="N50" s="187"/>
      <c r="O50" s="177"/>
      <c r="P50" s="185"/>
      <c r="Q50" s="186"/>
      <c r="R50" s="186"/>
      <c r="S50" s="187"/>
      <c r="T50" s="185"/>
      <c r="U50" s="185"/>
      <c r="V50" s="186"/>
      <c r="W50" s="186"/>
      <c r="X50" s="187"/>
      <c r="Y50" s="185"/>
      <c r="Z50" s="177"/>
      <c r="AA50" s="171">
        <f t="shared" si="2"/>
        <v>0</v>
      </c>
    </row>
    <row r="51" spans="2:27" ht="15" customHeight="1" thickBot="1">
      <c r="B51" s="461"/>
      <c r="C51" s="465"/>
      <c r="D51" s="364" t="s">
        <v>174</v>
      </c>
      <c r="E51" s="370"/>
      <c r="F51" s="110" t="str">
        <f t="shared" si="3"/>
        <v/>
      </c>
      <c r="G51" s="178"/>
      <c r="H51" s="189"/>
      <c r="I51" s="184"/>
      <c r="J51" s="185"/>
      <c r="K51" s="185"/>
      <c r="L51" s="186"/>
      <c r="M51" s="186"/>
      <c r="N51" s="187"/>
      <c r="O51" s="177"/>
      <c r="P51" s="185"/>
      <c r="Q51" s="186"/>
      <c r="R51" s="186"/>
      <c r="S51" s="187"/>
      <c r="T51" s="185"/>
      <c r="U51" s="185"/>
      <c r="V51" s="186"/>
      <c r="W51" s="186"/>
      <c r="X51" s="187"/>
      <c r="Y51" s="185"/>
      <c r="Z51" s="210"/>
      <c r="AA51" s="171">
        <f t="shared" si="2"/>
        <v>0</v>
      </c>
    </row>
    <row r="52" spans="2:27" ht="14.5" thickBot="1">
      <c r="B52" s="461"/>
      <c r="C52" s="465"/>
      <c r="D52" s="364" t="s">
        <v>175</v>
      </c>
      <c r="E52" s="370"/>
      <c r="F52" s="110" t="str">
        <f t="shared" si="3"/>
        <v/>
      </c>
      <c r="G52" s="188"/>
      <c r="H52" s="189"/>
      <c r="I52" s="184"/>
      <c r="J52" s="185"/>
      <c r="K52" s="185"/>
      <c r="L52" s="186"/>
      <c r="M52" s="186"/>
      <c r="N52" s="187"/>
      <c r="O52" s="177"/>
      <c r="P52" s="185"/>
      <c r="Q52" s="186"/>
      <c r="R52" s="186"/>
      <c r="S52" s="187"/>
      <c r="T52" s="185"/>
      <c r="U52" s="185"/>
      <c r="V52" s="186"/>
      <c r="W52" s="186"/>
      <c r="X52" s="187"/>
      <c r="Y52" s="185"/>
      <c r="Z52" s="189"/>
      <c r="AA52" s="171">
        <f t="shared" si="2"/>
        <v>0</v>
      </c>
    </row>
    <row r="53" spans="2:27" ht="14.5" thickBot="1">
      <c r="B53" s="461"/>
      <c r="C53" s="465"/>
      <c r="D53" s="364" t="s">
        <v>176</v>
      </c>
      <c r="E53" s="370"/>
      <c r="F53" s="110" t="str">
        <f t="shared" si="3"/>
        <v/>
      </c>
      <c r="G53" s="188"/>
      <c r="H53" s="211"/>
      <c r="I53" s="184"/>
      <c r="J53" s="185"/>
      <c r="K53" s="185"/>
      <c r="L53" s="186"/>
      <c r="M53" s="186"/>
      <c r="N53" s="212"/>
      <c r="O53" s="177"/>
      <c r="P53" s="190"/>
      <c r="Q53" s="191"/>
      <c r="R53" s="191"/>
      <c r="S53" s="197"/>
      <c r="T53" s="190"/>
      <c r="U53" s="190"/>
      <c r="V53" s="191"/>
      <c r="W53" s="191"/>
      <c r="X53" s="197"/>
      <c r="Y53" s="190"/>
      <c r="Z53" s="193"/>
      <c r="AA53" s="171">
        <f t="shared" si="2"/>
        <v>0</v>
      </c>
    </row>
    <row r="54" spans="2:27" ht="14.5" thickBot="1">
      <c r="B54" s="461"/>
      <c r="C54" s="446" t="s">
        <v>194</v>
      </c>
      <c r="D54" s="364" t="s">
        <v>181</v>
      </c>
      <c r="E54" s="371"/>
      <c r="F54" s="109" t="str">
        <f t="shared" si="3"/>
        <v/>
      </c>
      <c r="G54" s="188"/>
      <c r="H54" s="177"/>
      <c r="I54" s="180"/>
      <c r="J54" s="181"/>
      <c r="K54" s="181"/>
      <c r="L54" s="182"/>
      <c r="M54" s="182"/>
      <c r="N54" s="183"/>
      <c r="O54" s="181"/>
      <c r="P54" s="185"/>
      <c r="Q54" s="185"/>
      <c r="R54" s="186"/>
      <c r="S54" s="187"/>
      <c r="T54" s="184"/>
      <c r="U54" s="185"/>
      <c r="V54" s="186"/>
      <c r="W54" s="186"/>
      <c r="X54" s="187"/>
      <c r="Y54" s="184"/>
      <c r="Z54" s="189"/>
      <c r="AA54" s="171">
        <f t="shared" si="2"/>
        <v>0</v>
      </c>
    </row>
    <row r="55" spans="2:27" ht="14.5" thickBot="1">
      <c r="B55" s="461"/>
      <c r="C55" s="446"/>
      <c r="D55" s="364" t="s">
        <v>182</v>
      </c>
      <c r="E55" s="371"/>
      <c r="F55" s="109" t="str">
        <f t="shared" si="3"/>
        <v/>
      </c>
      <c r="G55" s="178"/>
      <c r="H55" s="177"/>
      <c r="I55" s="180"/>
      <c r="J55" s="181"/>
      <c r="K55" s="181"/>
      <c r="L55" s="182"/>
      <c r="M55" s="182"/>
      <c r="N55" s="183"/>
      <c r="O55" s="185"/>
      <c r="P55" s="181"/>
      <c r="Q55" s="182"/>
      <c r="R55" s="182"/>
      <c r="S55" s="183"/>
      <c r="T55" s="180"/>
      <c r="U55" s="181"/>
      <c r="V55" s="182"/>
      <c r="W55" s="182"/>
      <c r="X55" s="183"/>
      <c r="Y55" s="180"/>
      <c r="Z55" s="179"/>
      <c r="AA55" s="171">
        <f t="shared" si="2"/>
        <v>0</v>
      </c>
    </row>
    <row r="56" spans="2:27" ht="14.5" thickBot="1">
      <c r="B56" s="461"/>
      <c r="C56" s="446"/>
      <c r="D56" s="364" t="s">
        <v>183</v>
      </c>
      <c r="E56" s="370"/>
      <c r="F56" s="110" t="str">
        <f t="shared" si="3"/>
        <v/>
      </c>
      <c r="G56" s="178"/>
      <c r="H56" s="177"/>
      <c r="I56" s="184"/>
      <c r="J56" s="185"/>
      <c r="K56" s="185"/>
      <c r="L56" s="186"/>
      <c r="M56" s="177"/>
      <c r="N56" s="184"/>
      <c r="O56" s="185"/>
      <c r="P56" s="185"/>
      <c r="Q56" s="186"/>
      <c r="R56" s="186"/>
      <c r="S56" s="187"/>
      <c r="T56" s="184"/>
      <c r="U56" s="185"/>
      <c r="V56" s="186"/>
      <c r="W56" s="186"/>
      <c r="X56" s="187"/>
      <c r="Y56" s="184"/>
      <c r="Z56" s="189"/>
      <c r="AA56" s="171">
        <f t="shared" si="2"/>
        <v>0</v>
      </c>
    </row>
    <row r="57" spans="2:27" ht="14.5" thickBot="1">
      <c r="B57" s="461"/>
      <c r="C57" s="446"/>
      <c r="D57" s="364" t="s">
        <v>184</v>
      </c>
      <c r="E57" s="370"/>
      <c r="F57" s="110" t="str">
        <f t="shared" si="3"/>
        <v/>
      </c>
      <c r="G57" s="178"/>
      <c r="H57" s="179"/>
      <c r="I57" s="184"/>
      <c r="J57" s="185"/>
      <c r="K57" s="185"/>
      <c r="L57" s="186"/>
      <c r="M57" s="186"/>
      <c r="N57" s="187"/>
      <c r="O57" s="185"/>
      <c r="P57" s="185"/>
      <c r="Q57" s="177"/>
      <c r="R57" s="186"/>
      <c r="S57" s="187"/>
      <c r="T57" s="184"/>
      <c r="U57" s="185"/>
      <c r="V57" s="186"/>
      <c r="W57" s="186"/>
      <c r="X57" s="187"/>
      <c r="Y57" s="184"/>
      <c r="Z57" s="189"/>
      <c r="AA57" s="171">
        <f t="shared" si="2"/>
        <v>0</v>
      </c>
    </row>
    <row r="58" spans="2:27" ht="14.5" thickBot="1">
      <c r="B58" s="461"/>
      <c r="C58" s="446"/>
      <c r="D58" s="364" t="s">
        <v>185</v>
      </c>
      <c r="E58" s="370"/>
      <c r="F58" s="110" t="str">
        <f t="shared" si="3"/>
        <v/>
      </c>
      <c r="G58" s="202"/>
      <c r="H58" s="179"/>
      <c r="I58" s="184"/>
      <c r="J58" s="185"/>
      <c r="K58" s="185"/>
      <c r="L58" s="186"/>
      <c r="M58" s="186"/>
      <c r="N58" s="187"/>
      <c r="O58" s="185"/>
      <c r="P58" s="185"/>
      <c r="Q58" s="177"/>
      <c r="R58" s="186"/>
      <c r="S58" s="187"/>
      <c r="T58" s="184"/>
      <c r="U58" s="185"/>
      <c r="V58" s="186"/>
      <c r="W58" s="186"/>
      <c r="X58" s="187"/>
      <c r="Y58" s="184"/>
      <c r="Z58" s="189"/>
      <c r="AA58" s="171">
        <f t="shared" si="2"/>
        <v>0</v>
      </c>
    </row>
    <row r="59" spans="2:27" ht="14.5" thickBot="1">
      <c r="B59" s="461"/>
      <c r="C59" s="446"/>
      <c r="D59" s="364" t="s">
        <v>186</v>
      </c>
      <c r="E59" s="370"/>
      <c r="F59" s="110" t="str">
        <f t="shared" si="3"/>
        <v/>
      </c>
      <c r="G59" s="177"/>
      <c r="H59" s="209"/>
      <c r="I59" s="184"/>
      <c r="J59" s="185"/>
      <c r="K59" s="185"/>
      <c r="L59" s="186"/>
      <c r="M59" s="186"/>
      <c r="N59" s="187"/>
      <c r="O59" s="185"/>
      <c r="P59" s="185"/>
      <c r="Q59" s="186"/>
      <c r="R59" s="186"/>
      <c r="S59" s="187"/>
      <c r="T59" s="184"/>
      <c r="U59" s="185"/>
      <c r="V59" s="186"/>
      <c r="W59" s="186"/>
      <c r="X59" s="187"/>
      <c r="Y59" s="184"/>
      <c r="Z59" s="189"/>
      <c r="AA59" s="171">
        <f t="shared" si="2"/>
        <v>0</v>
      </c>
    </row>
    <row r="60" spans="2:27" ht="14.5" thickBot="1">
      <c r="B60" s="462"/>
      <c r="C60" s="466"/>
      <c r="D60" s="365" t="s">
        <v>187</v>
      </c>
      <c r="E60" s="373"/>
      <c r="F60" s="112" t="str">
        <f t="shared" si="3"/>
        <v/>
      </c>
      <c r="G60" s="213"/>
      <c r="H60" s="214"/>
      <c r="I60" s="215"/>
      <c r="J60" s="204"/>
      <c r="K60" s="190"/>
      <c r="L60" s="191"/>
      <c r="M60" s="191"/>
      <c r="N60" s="197"/>
      <c r="O60" s="190"/>
      <c r="P60" s="216"/>
      <c r="Q60" s="177"/>
      <c r="R60" s="217"/>
      <c r="S60" s="197"/>
      <c r="T60" s="195"/>
      <c r="U60" s="190"/>
      <c r="V60" s="191"/>
      <c r="W60" s="191"/>
      <c r="X60" s="197"/>
      <c r="Y60" s="195"/>
      <c r="Z60" s="193"/>
      <c r="AA60" s="172">
        <f t="shared" si="2"/>
        <v>0</v>
      </c>
    </row>
    <row r="61" spans="2:27" ht="14.5" thickBot="1">
      <c r="B61" s="442" t="s">
        <v>163</v>
      </c>
      <c r="C61" s="445" t="s">
        <v>195</v>
      </c>
      <c r="D61" s="366" t="s">
        <v>180</v>
      </c>
      <c r="E61" s="370"/>
      <c r="F61" s="110" t="str">
        <f t="shared" si="3"/>
        <v/>
      </c>
      <c r="G61" s="188"/>
      <c r="H61" s="189"/>
      <c r="I61" s="184"/>
      <c r="J61" s="177"/>
      <c r="K61" s="218"/>
      <c r="L61" s="219"/>
      <c r="M61" s="219"/>
      <c r="N61" s="220"/>
      <c r="O61" s="218"/>
      <c r="P61" s="218"/>
      <c r="Q61" s="186"/>
      <c r="R61" s="219"/>
      <c r="S61" s="220"/>
      <c r="T61" s="218"/>
      <c r="U61" s="218"/>
      <c r="V61" s="219"/>
      <c r="W61" s="219"/>
      <c r="X61" s="220"/>
      <c r="Y61" s="218"/>
      <c r="Z61" s="221"/>
      <c r="AA61" s="173">
        <f t="shared" si="2"/>
        <v>0</v>
      </c>
    </row>
    <row r="62" spans="2:27" ht="14.5" thickBot="1">
      <c r="B62" s="443"/>
      <c r="C62" s="446"/>
      <c r="D62" s="364" t="s">
        <v>167</v>
      </c>
      <c r="E62" s="370"/>
      <c r="F62" s="110" t="str">
        <f t="shared" si="3"/>
        <v/>
      </c>
      <c r="G62" s="188"/>
      <c r="H62" s="189"/>
      <c r="I62" s="184"/>
      <c r="J62" s="185"/>
      <c r="K62" s="185"/>
      <c r="L62" s="186"/>
      <c r="M62" s="186"/>
      <c r="N62" s="187"/>
      <c r="O62" s="185"/>
      <c r="P62" s="177"/>
      <c r="Q62" s="186"/>
      <c r="R62" s="186"/>
      <c r="S62" s="187"/>
      <c r="T62" s="185"/>
      <c r="U62" s="185"/>
      <c r="V62" s="186"/>
      <c r="W62" s="186"/>
      <c r="X62" s="187"/>
      <c r="Y62" s="185"/>
      <c r="Z62" s="189"/>
      <c r="AA62" s="174">
        <f t="shared" si="2"/>
        <v>0</v>
      </c>
    </row>
    <row r="63" spans="2:27" ht="14.5" thickBot="1">
      <c r="B63" s="443"/>
      <c r="C63" s="446"/>
      <c r="D63" s="364" t="s">
        <v>168</v>
      </c>
      <c r="E63" s="370"/>
      <c r="F63" s="110" t="str">
        <f t="shared" si="3"/>
        <v/>
      </c>
      <c r="G63" s="188"/>
      <c r="H63" s="189"/>
      <c r="I63" s="184"/>
      <c r="J63" s="185"/>
      <c r="K63" s="185"/>
      <c r="L63" s="186"/>
      <c r="M63" s="186"/>
      <c r="N63" s="187"/>
      <c r="O63" s="185"/>
      <c r="P63" s="185"/>
      <c r="Q63" s="186"/>
      <c r="R63" s="186"/>
      <c r="S63" s="187"/>
      <c r="T63" s="185"/>
      <c r="U63" s="185"/>
      <c r="V63" s="186"/>
      <c r="W63" s="200"/>
      <c r="X63" s="177"/>
      <c r="Y63" s="185"/>
      <c r="Z63" s="189"/>
      <c r="AA63" s="174">
        <f t="shared" si="2"/>
        <v>0</v>
      </c>
    </row>
    <row r="64" spans="2:27" ht="14.5" thickBot="1">
      <c r="B64" s="443"/>
      <c r="C64" s="446"/>
      <c r="D64" s="364" t="s">
        <v>169</v>
      </c>
      <c r="E64" s="370"/>
      <c r="F64" s="110" t="str">
        <f t="shared" si="3"/>
        <v/>
      </c>
      <c r="G64" s="188"/>
      <c r="H64" s="189"/>
      <c r="I64" s="184"/>
      <c r="J64" s="177"/>
      <c r="K64" s="185"/>
      <c r="L64" s="186"/>
      <c r="M64" s="186"/>
      <c r="N64" s="187"/>
      <c r="O64" s="185"/>
      <c r="P64" s="185"/>
      <c r="Q64" s="186"/>
      <c r="R64" s="186"/>
      <c r="S64" s="187"/>
      <c r="T64" s="185"/>
      <c r="U64" s="185"/>
      <c r="V64" s="186"/>
      <c r="W64" s="186"/>
      <c r="X64" s="187"/>
      <c r="Y64" s="185"/>
      <c r="Z64" s="189"/>
      <c r="AA64" s="174">
        <f t="shared" si="2"/>
        <v>0</v>
      </c>
    </row>
    <row r="65" spans="2:27" ht="14.5" thickBot="1">
      <c r="B65" s="443"/>
      <c r="C65" s="446"/>
      <c r="D65" s="364" t="s">
        <v>170</v>
      </c>
      <c r="E65" s="370"/>
      <c r="F65" s="110" t="str">
        <f t="shared" si="3"/>
        <v/>
      </c>
      <c r="G65" s="188"/>
      <c r="H65" s="189"/>
      <c r="I65" s="184"/>
      <c r="J65" s="177"/>
      <c r="K65" s="181"/>
      <c r="L65" s="186"/>
      <c r="M65" s="186"/>
      <c r="N65" s="187"/>
      <c r="O65" s="185"/>
      <c r="P65" s="185"/>
      <c r="Q65" s="186"/>
      <c r="R65" s="186"/>
      <c r="S65" s="187"/>
      <c r="T65" s="185"/>
      <c r="U65" s="185"/>
      <c r="V65" s="186"/>
      <c r="W65" s="186"/>
      <c r="X65" s="187"/>
      <c r="Y65" s="185"/>
      <c r="Z65" s="189"/>
      <c r="AA65" s="174">
        <f t="shared" si="2"/>
        <v>0</v>
      </c>
    </row>
    <row r="66" spans="2:27" ht="14.5" thickBot="1">
      <c r="B66" s="443"/>
      <c r="C66" s="446"/>
      <c r="D66" s="364" t="s">
        <v>171</v>
      </c>
      <c r="E66" s="370"/>
      <c r="F66" s="110" t="str">
        <f t="shared" si="3"/>
        <v/>
      </c>
      <c r="G66" s="188"/>
      <c r="H66" s="189"/>
      <c r="I66" s="184"/>
      <c r="J66" s="185"/>
      <c r="K66" s="185"/>
      <c r="L66" s="186"/>
      <c r="M66" s="186"/>
      <c r="N66" s="187"/>
      <c r="O66" s="185"/>
      <c r="P66" s="177"/>
      <c r="Q66" s="186"/>
      <c r="R66" s="186"/>
      <c r="S66" s="187"/>
      <c r="T66" s="185"/>
      <c r="U66" s="185"/>
      <c r="V66" s="186"/>
      <c r="W66" s="186"/>
      <c r="X66" s="187"/>
      <c r="Y66" s="185"/>
      <c r="Z66" s="189"/>
      <c r="AA66" s="174">
        <f t="shared" si="2"/>
        <v>0</v>
      </c>
    </row>
    <row r="67" spans="2:27" ht="14.5" thickBot="1">
      <c r="B67" s="443"/>
      <c r="C67" s="446"/>
      <c r="D67" s="364" t="s">
        <v>172</v>
      </c>
      <c r="E67" s="370"/>
      <c r="F67" s="110" t="str">
        <f t="shared" si="3"/>
        <v/>
      </c>
      <c r="G67" s="188"/>
      <c r="H67" s="189"/>
      <c r="I67" s="184"/>
      <c r="J67" s="177"/>
      <c r="K67" s="185"/>
      <c r="L67" s="186"/>
      <c r="M67" s="186"/>
      <c r="N67" s="187"/>
      <c r="O67" s="185"/>
      <c r="P67" s="185"/>
      <c r="Q67" s="186"/>
      <c r="R67" s="186"/>
      <c r="S67" s="187"/>
      <c r="T67" s="185"/>
      <c r="U67" s="185"/>
      <c r="V67" s="186"/>
      <c r="W67" s="186"/>
      <c r="X67" s="187"/>
      <c r="Y67" s="185"/>
      <c r="Z67" s="189"/>
      <c r="AA67" s="174">
        <f t="shared" si="2"/>
        <v>0</v>
      </c>
    </row>
    <row r="68" spans="2:27" ht="14.5" thickBot="1">
      <c r="B68" s="443"/>
      <c r="C68" s="446"/>
      <c r="D68" s="364" t="s">
        <v>173</v>
      </c>
      <c r="E68" s="370"/>
      <c r="F68" s="110" t="str">
        <f t="shared" si="3"/>
        <v/>
      </c>
      <c r="G68" s="188"/>
      <c r="H68" s="189"/>
      <c r="I68" s="184"/>
      <c r="J68" s="177"/>
      <c r="K68" s="185"/>
      <c r="L68" s="186"/>
      <c r="M68" s="186"/>
      <c r="N68" s="187"/>
      <c r="O68" s="185"/>
      <c r="P68" s="185"/>
      <c r="Q68" s="186"/>
      <c r="R68" s="186"/>
      <c r="S68" s="187"/>
      <c r="T68" s="185"/>
      <c r="U68" s="185"/>
      <c r="V68" s="186"/>
      <c r="W68" s="186"/>
      <c r="X68" s="187"/>
      <c r="Y68" s="185"/>
      <c r="Z68" s="189"/>
      <c r="AA68" s="174">
        <f t="shared" si="2"/>
        <v>0</v>
      </c>
    </row>
    <row r="69" spans="2:27" ht="14.5" thickBot="1">
      <c r="B69" s="443"/>
      <c r="C69" s="446"/>
      <c r="D69" s="364" t="s">
        <v>176</v>
      </c>
      <c r="E69" s="370"/>
      <c r="F69" s="110" t="str">
        <f t="shared" si="3"/>
        <v/>
      </c>
      <c r="G69" s="188"/>
      <c r="H69" s="189"/>
      <c r="I69" s="184"/>
      <c r="J69" s="177"/>
      <c r="K69" s="185"/>
      <c r="L69" s="186"/>
      <c r="M69" s="186"/>
      <c r="N69" s="187"/>
      <c r="O69" s="185"/>
      <c r="P69" s="185"/>
      <c r="Q69" s="186"/>
      <c r="R69" s="186"/>
      <c r="S69" s="187"/>
      <c r="T69" s="185"/>
      <c r="U69" s="185"/>
      <c r="V69" s="186"/>
      <c r="W69" s="186"/>
      <c r="X69" s="187"/>
      <c r="Y69" s="185"/>
      <c r="Z69" s="189"/>
      <c r="AA69" s="174">
        <f t="shared" si="2"/>
        <v>0</v>
      </c>
    </row>
    <row r="70" spans="2:27" ht="14.5" thickBot="1">
      <c r="B70" s="443"/>
      <c r="C70" s="446"/>
      <c r="D70" s="364" t="s">
        <v>179</v>
      </c>
      <c r="E70" s="372"/>
      <c r="F70" s="110" t="str">
        <f t="shared" si="3"/>
        <v/>
      </c>
      <c r="G70" s="188"/>
      <c r="H70" s="189"/>
      <c r="I70" s="195"/>
      <c r="J70" s="190"/>
      <c r="K70" s="190"/>
      <c r="L70" s="191"/>
      <c r="M70" s="191"/>
      <c r="N70" s="197"/>
      <c r="O70" s="190"/>
      <c r="P70" s="204"/>
      <c r="Q70" s="191"/>
      <c r="R70" s="191"/>
      <c r="S70" s="197"/>
      <c r="T70" s="190"/>
      <c r="U70" s="190"/>
      <c r="V70" s="191"/>
      <c r="W70" s="216"/>
      <c r="X70" s="177"/>
      <c r="Y70" s="190"/>
      <c r="Z70" s="193"/>
      <c r="AA70" s="174">
        <f t="shared" si="2"/>
        <v>0</v>
      </c>
    </row>
    <row r="71" spans="2:27" ht="14.5" thickBot="1">
      <c r="B71" s="443"/>
      <c r="C71" s="446" t="s">
        <v>196</v>
      </c>
      <c r="D71" s="364" t="s">
        <v>188</v>
      </c>
      <c r="E71" s="370"/>
      <c r="F71" s="110" t="str">
        <f t="shared" si="3"/>
        <v/>
      </c>
      <c r="G71" s="188"/>
      <c r="H71" s="189"/>
      <c r="I71" s="187"/>
      <c r="J71" s="184"/>
      <c r="K71" s="185"/>
      <c r="L71" s="186"/>
      <c r="M71" s="186"/>
      <c r="N71" s="187"/>
      <c r="O71" s="222"/>
      <c r="P71" s="177"/>
      <c r="Q71" s="223"/>
      <c r="R71" s="186"/>
      <c r="S71" s="187"/>
      <c r="T71" s="184"/>
      <c r="U71" s="185"/>
      <c r="V71" s="186"/>
      <c r="W71" s="186"/>
      <c r="X71" s="183"/>
      <c r="Y71" s="185"/>
      <c r="Z71" s="189"/>
      <c r="AA71" s="174">
        <f t="shared" si="2"/>
        <v>0</v>
      </c>
    </row>
    <row r="72" spans="2:27" ht="14.5" thickBot="1">
      <c r="B72" s="444"/>
      <c r="C72" s="447"/>
      <c r="D72" s="367" t="s">
        <v>189</v>
      </c>
      <c r="E72" s="373"/>
      <c r="F72" s="112" t="str">
        <f t="shared" si="3"/>
        <v/>
      </c>
      <c r="G72" s="224"/>
      <c r="H72" s="211"/>
      <c r="I72" s="215"/>
      <c r="J72" s="215"/>
      <c r="K72" s="204"/>
      <c r="L72" s="207"/>
      <c r="M72" s="207"/>
      <c r="N72" s="225"/>
      <c r="O72" s="226"/>
      <c r="P72" s="177"/>
      <c r="Q72" s="227"/>
      <c r="R72" s="207"/>
      <c r="S72" s="225"/>
      <c r="T72" s="215"/>
      <c r="U72" s="204"/>
      <c r="V72" s="207"/>
      <c r="W72" s="207"/>
      <c r="X72" s="225"/>
      <c r="Y72" s="215"/>
      <c r="Z72" s="211"/>
      <c r="AA72" s="175">
        <f t="shared" si="2"/>
        <v>0</v>
      </c>
    </row>
    <row r="73" spans="2:27" ht="14.5" thickBot="1">
      <c r="B73" s="448" t="s">
        <v>164</v>
      </c>
      <c r="C73" s="451" t="s">
        <v>197</v>
      </c>
      <c r="D73" s="368" t="s">
        <v>190</v>
      </c>
      <c r="E73" s="370"/>
      <c r="F73" s="110" t="str">
        <f t="shared" si="3"/>
        <v/>
      </c>
      <c r="G73" s="188"/>
      <c r="H73" s="177"/>
      <c r="I73" s="184"/>
      <c r="J73" s="185"/>
      <c r="K73" s="185"/>
      <c r="L73" s="186"/>
      <c r="M73" s="177"/>
      <c r="N73" s="194"/>
      <c r="O73" s="185"/>
      <c r="P73" s="185"/>
      <c r="Q73" s="186"/>
      <c r="R73" s="186"/>
      <c r="S73" s="187"/>
      <c r="T73" s="185"/>
      <c r="U73" s="185"/>
      <c r="V73" s="186"/>
      <c r="W73" s="186"/>
      <c r="X73" s="187"/>
      <c r="Y73" s="185"/>
      <c r="Z73" s="189"/>
      <c r="AA73" s="173">
        <f t="shared" ref="AA73:AA75" si="4">SUM(G73:Z73)</f>
        <v>0</v>
      </c>
    </row>
    <row r="74" spans="2:27" ht="14.5" thickBot="1">
      <c r="B74" s="449"/>
      <c r="C74" s="446"/>
      <c r="D74" s="364" t="s">
        <v>191</v>
      </c>
      <c r="E74" s="370"/>
      <c r="F74" s="110" t="str">
        <f t="shared" ref="F74:F75" si="5">IF(E74="","",IF(D74=E74,"無","有"))</f>
        <v/>
      </c>
      <c r="G74" s="188"/>
      <c r="H74" s="177"/>
      <c r="I74" s="184"/>
      <c r="J74" s="185"/>
      <c r="K74" s="185"/>
      <c r="L74" s="186"/>
      <c r="M74" s="177"/>
      <c r="N74" s="194"/>
      <c r="O74" s="185"/>
      <c r="P74" s="185"/>
      <c r="Q74" s="186"/>
      <c r="R74" s="186"/>
      <c r="S74" s="187"/>
      <c r="T74" s="185"/>
      <c r="U74" s="185"/>
      <c r="V74" s="186"/>
      <c r="W74" s="186"/>
      <c r="X74" s="187"/>
      <c r="Y74" s="185"/>
      <c r="Z74" s="189"/>
      <c r="AA74" s="174">
        <f t="shared" si="4"/>
        <v>0</v>
      </c>
    </row>
    <row r="75" spans="2:27" ht="14.5" thickBot="1">
      <c r="B75" s="450"/>
      <c r="C75" s="447"/>
      <c r="D75" s="367" t="s">
        <v>189</v>
      </c>
      <c r="E75" s="373"/>
      <c r="F75" s="112" t="str">
        <f t="shared" si="5"/>
        <v/>
      </c>
      <c r="G75" s="224"/>
      <c r="H75" s="214"/>
      <c r="I75" s="215"/>
      <c r="J75" s="204"/>
      <c r="K75" s="204"/>
      <c r="L75" s="207"/>
      <c r="M75" s="177"/>
      <c r="N75" s="228"/>
      <c r="O75" s="204"/>
      <c r="P75" s="204"/>
      <c r="Q75" s="207"/>
      <c r="R75" s="207"/>
      <c r="S75" s="225"/>
      <c r="T75" s="204"/>
      <c r="U75" s="204"/>
      <c r="V75" s="207"/>
      <c r="W75" s="207"/>
      <c r="X75" s="225"/>
      <c r="Y75" s="204"/>
      <c r="Z75" s="211"/>
      <c r="AA75" s="176">
        <f t="shared" si="4"/>
        <v>0</v>
      </c>
    </row>
    <row r="76" spans="2:27" ht="14">
      <c r="B76" s="92" t="s">
        <v>75</v>
      </c>
      <c r="C76" s="92"/>
      <c r="D76" s="374"/>
      <c r="E76" s="375"/>
      <c r="F76" s="376"/>
      <c r="G76" s="377"/>
      <c r="H76" s="377"/>
      <c r="I76" s="378"/>
      <c r="J76" s="378"/>
      <c r="K76" s="378"/>
      <c r="L76" s="378"/>
      <c r="M76" s="378"/>
      <c r="N76" s="378"/>
      <c r="O76" s="378"/>
      <c r="P76" s="378"/>
      <c r="Q76" s="378"/>
      <c r="R76" s="378"/>
      <c r="S76" s="378"/>
      <c r="T76" s="378"/>
      <c r="U76" s="378"/>
      <c r="V76" s="378"/>
      <c r="W76" s="378"/>
      <c r="X76" s="378"/>
      <c r="Y76" s="378"/>
      <c r="Z76" s="377"/>
      <c r="AA76" s="379"/>
    </row>
    <row r="77" spans="2:27" s="49" customFormat="1" ht="14"/>
    <row r="78" spans="2:27" s="6" customFormat="1" ht="14"/>
    <row r="79" spans="2:27" s="6" customFormat="1" ht="14">
      <c r="B79" s="96" t="s">
        <v>29</v>
      </c>
      <c r="C79" s="97"/>
      <c r="D79" s="97"/>
      <c r="E79" s="97"/>
      <c r="F79" s="98"/>
      <c r="G79" s="168" t="str">
        <f>IF(COUNTBLANK(G8:G76)=ROWS(G8:G76),"",SUM(G8:G76))</f>
        <v/>
      </c>
      <c r="H79" s="168" t="str">
        <f>IF(COUNTBLANK(H8:H76)=ROWS(H8:H76),"",SUM(H8:H76))</f>
        <v/>
      </c>
      <c r="I79" s="168" t="str">
        <f t="shared" ref="I79:Z79" si="6">IF(COUNTBLANK(I8:I76)=ROWS(I8:I76),"",SUM(I8:I76))</f>
        <v/>
      </c>
      <c r="J79" s="168" t="str">
        <f t="shared" si="6"/>
        <v/>
      </c>
      <c r="K79" s="168" t="str">
        <f>IF(COUNTBLANK(K8:K76)=ROWS(K8:K76),"",SUM(K8:K76))</f>
        <v/>
      </c>
      <c r="L79" s="168" t="str">
        <f t="shared" si="6"/>
        <v/>
      </c>
      <c r="M79" s="168" t="str">
        <f t="shared" si="6"/>
        <v/>
      </c>
      <c r="N79" s="168" t="str">
        <f t="shared" si="6"/>
        <v/>
      </c>
      <c r="O79" s="168" t="str">
        <f t="shared" si="6"/>
        <v/>
      </c>
      <c r="P79" s="168" t="str">
        <f t="shared" si="6"/>
        <v/>
      </c>
      <c r="Q79" s="168" t="str">
        <f t="shared" si="6"/>
        <v/>
      </c>
      <c r="R79" s="168" t="str">
        <f t="shared" si="6"/>
        <v/>
      </c>
      <c r="S79" s="168" t="str">
        <f t="shared" si="6"/>
        <v/>
      </c>
      <c r="T79" s="168" t="str">
        <f t="shared" si="6"/>
        <v/>
      </c>
      <c r="U79" s="168" t="str">
        <f t="shared" si="6"/>
        <v/>
      </c>
      <c r="V79" s="168" t="str">
        <f t="shared" si="6"/>
        <v/>
      </c>
      <c r="W79" s="168" t="str">
        <f t="shared" si="6"/>
        <v/>
      </c>
      <c r="X79" s="168" t="str">
        <f t="shared" si="6"/>
        <v/>
      </c>
      <c r="Y79" s="168" t="str">
        <f t="shared" si="6"/>
        <v/>
      </c>
      <c r="Z79" s="168" t="str">
        <f t="shared" si="6"/>
        <v/>
      </c>
      <c r="AA79" s="168" t="str">
        <f>IF(COUNTBLANK(G79:Z79)=COLUMNS(G79:Z79),"",SUM(G79:Z79))</f>
        <v/>
      </c>
    </row>
    <row r="80" spans="2:27" s="6" customFormat="1" ht="14"/>
    <row r="81" s="6" customFormat="1" ht="14"/>
    <row r="82" s="6" customFormat="1" ht="14"/>
    <row r="83" s="6" customFormat="1" ht="14"/>
    <row r="84" s="6" customFormat="1" ht="14"/>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sheetData>
  <mergeCells count="15">
    <mergeCell ref="B6:E6"/>
    <mergeCell ref="F6:F7"/>
    <mergeCell ref="B8:C8"/>
    <mergeCell ref="D8:E8"/>
    <mergeCell ref="B9:B60"/>
    <mergeCell ref="C9:C19"/>
    <mergeCell ref="C21:C32"/>
    <mergeCell ref="C33:C43"/>
    <mergeCell ref="C44:C53"/>
    <mergeCell ref="C54:C60"/>
    <mergeCell ref="B61:B72"/>
    <mergeCell ref="C61:C70"/>
    <mergeCell ref="C71:C72"/>
    <mergeCell ref="B73:B75"/>
    <mergeCell ref="C73:C75"/>
  </mergeCells>
  <phoneticPr fontId="3"/>
  <conditionalFormatting sqref="F9:F75">
    <cfRule type="cellIs" dxfId="7" priority="1" operator="equal">
      <formula>"有"</formula>
    </cfRule>
  </conditionalFormatting>
  <printOptions horizontalCentered="1"/>
  <pageMargins left="0.98425196850393704" right="0.98425196850393704" top="0.98425196850393704" bottom="0.98425196850393704" header="0.51181102362204722" footer="0.51181102362204722"/>
  <pageSetup paperSize="8" scale="48"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8701B3-9965-4B83-A17E-D0F6A77F40B0}">
  <sheetPr>
    <tabColor rgb="FFFF0000"/>
    <pageSetUpPr fitToPage="1"/>
  </sheetPr>
  <dimension ref="A1:AB160"/>
  <sheetViews>
    <sheetView showGridLines="0" view="pageBreakPreview" zoomScaleNormal="55" zoomScaleSheetLayoutView="100" workbookViewId="0"/>
  </sheetViews>
  <sheetFormatPr defaultColWidth="9" defaultRowHeight="14.15" customHeight="1"/>
  <cols>
    <col min="1" max="1" width="4.08984375" style="49" customWidth="1"/>
    <col min="2" max="2" width="7.453125" style="1" customWidth="1"/>
    <col min="3" max="3" width="12.6328125" style="1" customWidth="1"/>
    <col min="4" max="5" width="33.7265625" style="1" customWidth="1"/>
    <col min="6" max="6" width="13.90625" style="1" bestFit="1" customWidth="1"/>
    <col min="7" max="27" width="12.6328125" style="1" customWidth="1"/>
    <col min="28" max="28" width="9" style="49" customWidth="1"/>
    <col min="29" max="16384" width="9" style="1"/>
  </cols>
  <sheetData>
    <row r="1" spans="1:27" s="49" customFormat="1" ht="20">
      <c r="A1" s="51" t="s">
        <v>260</v>
      </c>
    </row>
    <row r="2" spans="1:27" s="49" customFormat="1" ht="15.5">
      <c r="A2" s="51"/>
    </row>
    <row r="3" spans="1:27" s="49" customFormat="1" ht="15.5">
      <c r="A3" s="51"/>
      <c r="B3" s="146" t="s">
        <v>264</v>
      </c>
    </row>
    <row r="4" spans="1:27" s="49" customFormat="1" ht="14">
      <c r="AA4" s="52" t="s">
        <v>28</v>
      </c>
    </row>
    <row r="5" spans="1:27" ht="14">
      <c r="B5" s="49"/>
      <c r="C5" s="49"/>
      <c r="D5" s="49"/>
      <c r="E5" s="49"/>
      <c r="F5" s="49"/>
      <c r="G5" s="41">
        <v>5</v>
      </c>
      <c r="H5" s="41">
        <v>6</v>
      </c>
      <c r="I5" s="41">
        <v>7</v>
      </c>
      <c r="J5" s="41">
        <v>8</v>
      </c>
      <c r="K5" s="41">
        <v>9</v>
      </c>
      <c r="L5" s="41">
        <v>10</v>
      </c>
      <c r="M5" s="41">
        <v>11</v>
      </c>
      <c r="N5" s="41">
        <v>12</v>
      </c>
      <c r="O5" s="41">
        <v>13</v>
      </c>
      <c r="P5" s="41">
        <v>14</v>
      </c>
      <c r="Q5" s="41">
        <v>15</v>
      </c>
      <c r="R5" s="41">
        <v>16</v>
      </c>
      <c r="S5" s="41">
        <v>17</v>
      </c>
      <c r="T5" s="41">
        <v>18</v>
      </c>
      <c r="U5" s="41">
        <v>19</v>
      </c>
      <c r="V5" s="41">
        <v>20</v>
      </c>
      <c r="W5" s="41">
        <v>21</v>
      </c>
      <c r="X5" s="41">
        <v>22</v>
      </c>
      <c r="Y5" s="41">
        <v>23</v>
      </c>
      <c r="Z5" s="41">
        <v>24</v>
      </c>
      <c r="AA5" s="4"/>
    </row>
    <row r="6" spans="1:27" ht="14">
      <c r="B6" s="452" t="s">
        <v>245</v>
      </c>
      <c r="C6" s="453"/>
      <c r="D6" s="453"/>
      <c r="E6" s="453"/>
      <c r="F6" s="454" t="s">
        <v>277</v>
      </c>
      <c r="G6" s="2">
        <v>1</v>
      </c>
      <c r="H6" s="2">
        <f t="shared" ref="H6:Z6" si="0">G6+1</f>
        <v>2</v>
      </c>
      <c r="I6" s="2">
        <f t="shared" si="0"/>
        <v>3</v>
      </c>
      <c r="J6" s="2">
        <f t="shared" si="0"/>
        <v>4</v>
      </c>
      <c r="K6" s="2">
        <f t="shared" si="0"/>
        <v>5</v>
      </c>
      <c r="L6" s="2">
        <f t="shared" si="0"/>
        <v>6</v>
      </c>
      <c r="M6" s="2">
        <f t="shared" si="0"/>
        <v>7</v>
      </c>
      <c r="N6" s="2">
        <f t="shared" si="0"/>
        <v>8</v>
      </c>
      <c r="O6" s="2">
        <f t="shared" si="0"/>
        <v>9</v>
      </c>
      <c r="P6" s="2">
        <f t="shared" si="0"/>
        <v>10</v>
      </c>
      <c r="Q6" s="2">
        <f t="shared" si="0"/>
        <v>11</v>
      </c>
      <c r="R6" s="2">
        <f t="shared" si="0"/>
        <v>12</v>
      </c>
      <c r="S6" s="2">
        <f t="shared" si="0"/>
        <v>13</v>
      </c>
      <c r="T6" s="2">
        <f t="shared" si="0"/>
        <v>14</v>
      </c>
      <c r="U6" s="2">
        <f t="shared" si="0"/>
        <v>15</v>
      </c>
      <c r="V6" s="2">
        <f t="shared" si="0"/>
        <v>16</v>
      </c>
      <c r="W6" s="2">
        <f t="shared" si="0"/>
        <v>17</v>
      </c>
      <c r="X6" s="2">
        <f t="shared" si="0"/>
        <v>18</v>
      </c>
      <c r="Y6" s="2">
        <f t="shared" si="0"/>
        <v>19</v>
      </c>
      <c r="Z6" s="2">
        <f t="shared" si="0"/>
        <v>20</v>
      </c>
      <c r="AA6" s="340" t="s">
        <v>9</v>
      </c>
    </row>
    <row r="7" spans="1:27" ht="14.5" thickBot="1">
      <c r="B7" s="105"/>
      <c r="C7" s="106"/>
      <c r="D7" s="337" t="s">
        <v>218</v>
      </c>
      <c r="E7" s="337" t="s">
        <v>219</v>
      </c>
      <c r="F7" s="455"/>
      <c r="G7" s="107">
        <v>45382</v>
      </c>
      <c r="H7" s="3">
        <f t="shared" ref="H7:Z7" si="1">DATE(YEAR(G7)+1,MONTH(G7),DAY(G7))</f>
        <v>45747</v>
      </c>
      <c r="I7" s="3">
        <f t="shared" si="1"/>
        <v>46112</v>
      </c>
      <c r="J7" s="3">
        <f t="shared" si="1"/>
        <v>46477</v>
      </c>
      <c r="K7" s="3">
        <f t="shared" si="1"/>
        <v>46843</v>
      </c>
      <c r="L7" s="3">
        <f t="shared" si="1"/>
        <v>47208</v>
      </c>
      <c r="M7" s="3">
        <f t="shared" si="1"/>
        <v>47573</v>
      </c>
      <c r="N7" s="3">
        <f t="shared" si="1"/>
        <v>47938</v>
      </c>
      <c r="O7" s="3">
        <f t="shared" si="1"/>
        <v>48304</v>
      </c>
      <c r="P7" s="3">
        <f t="shared" si="1"/>
        <v>48669</v>
      </c>
      <c r="Q7" s="3">
        <f t="shared" si="1"/>
        <v>49034</v>
      </c>
      <c r="R7" s="3">
        <f t="shared" si="1"/>
        <v>49399</v>
      </c>
      <c r="S7" s="3">
        <f t="shared" si="1"/>
        <v>49765</v>
      </c>
      <c r="T7" s="3">
        <f t="shared" si="1"/>
        <v>50130</v>
      </c>
      <c r="U7" s="3">
        <f t="shared" si="1"/>
        <v>50495</v>
      </c>
      <c r="V7" s="3">
        <f t="shared" si="1"/>
        <v>50860</v>
      </c>
      <c r="W7" s="3">
        <f t="shared" si="1"/>
        <v>51226</v>
      </c>
      <c r="X7" s="3">
        <f t="shared" si="1"/>
        <v>51591</v>
      </c>
      <c r="Y7" s="3">
        <f t="shared" si="1"/>
        <v>51956</v>
      </c>
      <c r="Z7" s="3">
        <f t="shared" si="1"/>
        <v>52321</v>
      </c>
      <c r="AA7" s="5"/>
    </row>
    <row r="8" spans="1:27" ht="15" customHeight="1" thickBot="1">
      <c r="B8" s="456" t="s">
        <v>244</v>
      </c>
      <c r="C8" s="457"/>
      <c r="D8" s="458" t="s">
        <v>243</v>
      </c>
      <c r="E8" s="459"/>
      <c r="F8" s="361" t="s">
        <v>282</v>
      </c>
      <c r="G8" s="178"/>
      <c r="H8" s="229"/>
      <c r="I8" s="180"/>
      <c r="J8" s="230"/>
      <c r="K8" s="230"/>
      <c r="L8" s="230"/>
      <c r="M8" s="230"/>
      <c r="N8" s="230"/>
      <c r="O8" s="229"/>
      <c r="P8" s="181"/>
      <c r="Q8" s="230"/>
      <c r="R8" s="230"/>
      <c r="S8" s="229"/>
      <c r="T8" s="185"/>
      <c r="U8" s="230"/>
      <c r="V8" s="230"/>
      <c r="W8" s="229"/>
      <c r="X8" s="187"/>
      <c r="Y8" s="229"/>
      <c r="Z8" s="221"/>
      <c r="AA8" s="94">
        <f>SUM(G8:Z8)</f>
        <v>0</v>
      </c>
    </row>
    <row r="9" spans="1:27" ht="14.5" thickBot="1">
      <c r="B9" s="467" t="s">
        <v>162</v>
      </c>
      <c r="C9" s="108" t="s">
        <v>144</v>
      </c>
      <c r="D9" s="380" t="s">
        <v>88</v>
      </c>
      <c r="E9" s="385"/>
      <c r="F9" s="164" t="str">
        <f>IF(E9="","",IF(D9=E9,"無","有"))</f>
        <v/>
      </c>
      <c r="G9" s="231"/>
      <c r="H9" s="232"/>
      <c r="I9" s="229"/>
      <c r="J9" s="233"/>
      <c r="K9" s="234"/>
      <c r="L9" s="234"/>
      <c r="M9" s="235"/>
      <c r="N9" s="236"/>
      <c r="O9" s="234"/>
      <c r="P9" s="234"/>
      <c r="Q9" s="234"/>
      <c r="R9" s="235"/>
      <c r="S9" s="237"/>
      <c r="T9" s="230"/>
      <c r="U9" s="229"/>
      <c r="V9" s="233"/>
      <c r="W9" s="235"/>
      <c r="X9" s="236"/>
      <c r="Y9" s="234"/>
      <c r="Z9" s="238"/>
      <c r="AA9" s="14">
        <f t="shared" ref="AA9:AA64" si="2">SUM(G9:Z9)</f>
        <v>0</v>
      </c>
    </row>
    <row r="10" spans="1:27" ht="14.5" thickBot="1">
      <c r="B10" s="468"/>
      <c r="C10" s="464" t="s">
        <v>165</v>
      </c>
      <c r="D10" s="353" t="s">
        <v>89</v>
      </c>
      <c r="E10" s="386"/>
      <c r="F10" s="113" t="str">
        <f t="shared" ref="F10:F64" si="3">IF(E10="","",IF(D10=E10,"無","有"))</f>
        <v/>
      </c>
      <c r="G10" s="239"/>
      <c r="H10" s="240"/>
      <c r="I10" s="241"/>
      <c r="J10" s="242"/>
      <c r="K10" s="242"/>
      <c r="L10" s="242"/>
      <c r="M10" s="240"/>
      <c r="N10" s="243"/>
      <c r="O10" s="242"/>
      <c r="P10" s="242"/>
      <c r="Q10" s="242"/>
      <c r="R10" s="240"/>
      <c r="S10" s="243"/>
      <c r="T10" s="244"/>
      <c r="U10" s="244"/>
      <c r="V10" s="242"/>
      <c r="W10" s="240"/>
      <c r="X10" s="243"/>
      <c r="Y10" s="240"/>
      <c r="Z10" s="229"/>
      <c r="AA10" s="15">
        <f t="shared" si="2"/>
        <v>0</v>
      </c>
    </row>
    <row r="11" spans="1:27" ht="14.5" thickBot="1">
      <c r="B11" s="468"/>
      <c r="C11" s="464"/>
      <c r="D11" s="353" t="s">
        <v>90</v>
      </c>
      <c r="E11" s="386"/>
      <c r="F11" s="113" t="str">
        <f t="shared" si="3"/>
        <v/>
      </c>
      <c r="G11" s="239"/>
      <c r="H11" s="240"/>
      <c r="I11" s="243"/>
      <c r="J11" s="242"/>
      <c r="K11" s="242"/>
      <c r="L11" s="242"/>
      <c r="M11" s="240"/>
      <c r="N11" s="243"/>
      <c r="O11" s="242"/>
      <c r="P11" s="242"/>
      <c r="Q11" s="242"/>
      <c r="R11" s="240"/>
      <c r="S11" s="243"/>
      <c r="T11" s="242"/>
      <c r="U11" s="242"/>
      <c r="V11" s="242"/>
      <c r="W11" s="245"/>
      <c r="X11" s="246"/>
      <c r="Y11" s="240"/>
      <c r="Z11" s="229"/>
      <c r="AA11" s="15">
        <f t="shared" si="2"/>
        <v>0</v>
      </c>
    </row>
    <row r="12" spans="1:27" ht="14.5" thickBot="1">
      <c r="B12" s="468"/>
      <c r="C12" s="464"/>
      <c r="D12" s="353" t="s">
        <v>91</v>
      </c>
      <c r="E12" s="386"/>
      <c r="F12" s="113" t="str">
        <f t="shared" si="3"/>
        <v/>
      </c>
      <c r="G12" s="239"/>
      <c r="H12" s="240"/>
      <c r="I12" s="243"/>
      <c r="J12" s="242"/>
      <c r="K12" s="242"/>
      <c r="L12" s="242"/>
      <c r="M12" s="240"/>
      <c r="N12" s="243"/>
      <c r="O12" s="242"/>
      <c r="P12" s="242"/>
      <c r="Q12" s="242"/>
      <c r="R12" s="240"/>
      <c r="S12" s="243"/>
      <c r="T12" s="247"/>
      <c r="U12" s="247"/>
      <c r="V12" s="240"/>
      <c r="W12" s="229"/>
      <c r="X12" s="229"/>
      <c r="Y12" s="239"/>
      <c r="Z12" s="244"/>
      <c r="AA12" s="15">
        <f t="shared" si="2"/>
        <v>0</v>
      </c>
    </row>
    <row r="13" spans="1:27" ht="14.5" thickBot="1">
      <c r="B13" s="468"/>
      <c r="C13" s="464"/>
      <c r="D13" s="353" t="s">
        <v>92</v>
      </c>
      <c r="E13" s="386"/>
      <c r="F13" s="113" t="str">
        <f t="shared" si="3"/>
        <v/>
      </c>
      <c r="G13" s="239"/>
      <c r="H13" s="240"/>
      <c r="I13" s="243"/>
      <c r="J13" s="242"/>
      <c r="K13" s="242"/>
      <c r="L13" s="242"/>
      <c r="M13" s="240"/>
      <c r="N13" s="243"/>
      <c r="O13" s="242"/>
      <c r="P13" s="242"/>
      <c r="Q13" s="242"/>
      <c r="R13" s="240"/>
      <c r="S13" s="248"/>
      <c r="T13" s="230"/>
      <c r="U13" s="229"/>
      <c r="V13" s="249"/>
      <c r="W13" s="250"/>
      <c r="X13" s="251"/>
      <c r="Y13" s="242"/>
      <c r="Z13" s="242"/>
      <c r="AA13" s="15">
        <f t="shared" si="2"/>
        <v>0</v>
      </c>
    </row>
    <row r="14" spans="1:27" ht="14.5" thickBot="1">
      <c r="B14" s="468"/>
      <c r="C14" s="464"/>
      <c r="D14" s="353" t="s">
        <v>93</v>
      </c>
      <c r="E14" s="386"/>
      <c r="F14" s="113" t="str">
        <f t="shared" si="3"/>
        <v/>
      </c>
      <c r="G14" s="239"/>
      <c r="H14" s="240"/>
      <c r="I14" s="243"/>
      <c r="J14" s="242"/>
      <c r="K14" s="242"/>
      <c r="L14" s="242"/>
      <c r="M14" s="240"/>
      <c r="N14" s="243"/>
      <c r="O14" s="242"/>
      <c r="P14" s="242"/>
      <c r="Q14" s="242"/>
      <c r="R14" s="240"/>
      <c r="S14" s="243"/>
      <c r="T14" s="244"/>
      <c r="U14" s="252"/>
      <c r="V14" s="230"/>
      <c r="W14" s="229"/>
      <c r="X14" s="253"/>
      <c r="Y14" s="242"/>
      <c r="Z14" s="242"/>
      <c r="AA14" s="15">
        <f t="shared" si="2"/>
        <v>0</v>
      </c>
    </row>
    <row r="15" spans="1:27" ht="14.5" thickBot="1">
      <c r="B15" s="468"/>
      <c r="C15" s="465" t="s">
        <v>145</v>
      </c>
      <c r="D15" s="381" t="s">
        <v>94</v>
      </c>
      <c r="E15" s="387"/>
      <c r="F15" s="113" t="str">
        <f t="shared" si="3"/>
        <v/>
      </c>
      <c r="G15" s="239"/>
      <c r="H15" s="240"/>
      <c r="I15" s="243"/>
      <c r="J15" s="240"/>
      <c r="K15" s="230"/>
      <c r="L15" s="229"/>
      <c r="M15" s="254"/>
      <c r="N15" s="243"/>
      <c r="O15" s="242"/>
      <c r="P15" s="242"/>
      <c r="Q15" s="242"/>
      <c r="R15" s="245"/>
      <c r="S15" s="246"/>
      <c r="T15" s="242"/>
      <c r="U15" s="242"/>
      <c r="V15" s="242"/>
      <c r="W15" s="240"/>
      <c r="X15" s="243"/>
      <c r="Y15" s="242"/>
      <c r="Z15" s="242"/>
      <c r="AA15" s="15">
        <f t="shared" si="2"/>
        <v>0</v>
      </c>
    </row>
    <row r="16" spans="1:27" ht="14.5" thickBot="1">
      <c r="B16" s="468"/>
      <c r="C16" s="465"/>
      <c r="D16" s="381" t="s">
        <v>95</v>
      </c>
      <c r="E16" s="387"/>
      <c r="F16" s="113" t="str">
        <f t="shared" si="3"/>
        <v/>
      </c>
      <c r="G16" s="239"/>
      <c r="H16" s="240"/>
      <c r="I16" s="246"/>
      <c r="J16" s="247"/>
      <c r="K16" s="244"/>
      <c r="L16" s="244"/>
      <c r="M16" s="240"/>
      <c r="N16" s="243"/>
      <c r="O16" s="242"/>
      <c r="P16" s="242"/>
      <c r="Q16" s="240"/>
      <c r="R16" s="229"/>
      <c r="S16" s="229"/>
      <c r="T16" s="255"/>
      <c r="U16" s="242"/>
      <c r="V16" s="242"/>
      <c r="W16" s="256"/>
      <c r="X16" s="243"/>
      <c r="Y16" s="242"/>
      <c r="Z16" s="242"/>
      <c r="AA16" s="15">
        <f t="shared" si="2"/>
        <v>0</v>
      </c>
    </row>
    <row r="17" spans="2:27" ht="14.5" thickBot="1">
      <c r="B17" s="468"/>
      <c r="C17" s="465"/>
      <c r="D17" s="381" t="s">
        <v>96</v>
      </c>
      <c r="E17" s="387"/>
      <c r="F17" s="113" t="str">
        <f t="shared" si="3"/>
        <v/>
      </c>
      <c r="G17" s="239"/>
      <c r="H17" s="257"/>
      <c r="I17" s="258"/>
      <c r="J17" s="229"/>
      <c r="K17" s="239"/>
      <c r="L17" s="242"/>
      <c r="M17" s="240"/>
      <c r="N17" s="243"/>
      <c r="O17" s="242"/>
      <c r="P17" s="242"/>
      <c r="Q17" s="240"/>
      <c r="R17" s="229"/>
      <c r="S17" s="229"/>
      <c r="T17" s="255"/>
      <c r="U17" s="242"/>
      <c r="V17" s="242"/>
      <c r="W17" s="255"/>
      <c r="X17" s="243"/>
      <c r="Y17" s="242"/>
      <c r="Z17" s="242"/>
      <c r="AA17" s="15">
        <f t="shared" si="2"/>
        <v>0</v>
      </c>
    </row>
    <row r="18" spans="2:27" ht="14.5" thickBot="1">
      <c r="B18" s="468"/>
      <c r="C18" s="465"/>
      <c r="D18" s="381" t="s">
        <v>97</v>
      </c>
      <c r="E18" s="387"/>
      <c r="F18" s="113" t="str">
        <f t="shared" si="3"/>
        <v/>
      </c>
      <c r="G18" s="239"/>
      <c r="H18" s="240"/>
      <c r="I18" s="241"/>
      <c r="J18" s="244"/>
      <c r="K18" s="242"/>
      <c r="L18" s="242"/>
      <c r="M18" s="240"/>
      <c r="N18" s="243"/>
      <c r="O18" s="242"/>
      <c r="P18" s="242"/>
      <c r="Q18" s="240"/>
      <c r="R18" s="229"/>
      <c r="S18" s="229"/>
      <c r="T18" s="255"/>
      <c r="U18" s="242"/>
      <c r="V18" s="242"/>
      <c r="W18" s="256"/>
      <c r="X18" s="243"/>
      <c r="Y18" s="242"/>
      <c r="Z18" s="242"/>
      <c r="AA18" s="15">
        <f t="shared" si="2"/>
        <v>0</v>
      </c>
    </row>
    <row r="19" spans="2:27" ht="14.5" thickBot="1">
      <c r="B19" s="468"/>
      <c r="C19" s="465"/>
      <c r="D19" s="381" t="s">
        <v>98</v>
      </c>
      <c r="E19" s="387"/>
      <c r="F19" s="113" t="str">
        <f t="shared" si="3"/>
        <v/>
      </c>
      <c r="G19" s="239"/>
      <c r="H19" s="240"/>
      <c r="I19" s="243"/>
      <c r="J19" s="240"/>
      <c r="K19" s="230"/>
      <c r="L19" s="229"/>
      <c r="M19" s="254"/>
      <c r="N19" s="243"/>
      <c r="O19" s="242"/>
      <c r="P19" s="242"/>
      <c r="Q19" s="242"/>
      <c r="R19" s="240"/>
      <c r="S19" s="243"/>
      <c r="T19" s="242"/>
      <c r="U19" s="242"/>
      <c r="V19" s="242"/>
      <c r="W19" s="240"/>
      <c r="X19" s="243"/>
      <c r="Y19" s="242"/>
      <c r="Z19" s="242"/>
      <c r="AA19" s="15">
        <f t="shared" si="2"/>
        <v>0</v>
      </c>
    </row>
    <row r="20" spans="2:27" ht="14.5" thickBot="1">
      <c r="B20" s="468"/>
      <c r="C20" s="465"/>
      <c r="D20" s="381" t="s">
        <v>99</v>
      </c>
      <c r="E20" s="387"/>
      <c r="F20" s="113" t="str">
        <f t="shared" si="3"/>
        <v/>
      </c>
      <c r="G20" s="239"/>
      <c r="H20" s="240"/>
      <c r="I20" s="243"/>
      <c r="J20" s="242"/>
      <c r="K20" s="242"/>
      <c r="L20" s="240"/>
      <c r="M20" s="229"/>
      <c r="N20" s="229"/>
      <c r="O20" s="239"/>
      <c r="P20" s="242"/>
      <c r="Q20" s="242"/>
      <c r="R20" s="240"/>
      <c r="S20" s="243"/>
      <c r="T20" s="242"/>
      <c r="U20" s="242"/>
      <c r="V20" s="247"/>
      <c r="W20" s="245"/>
      <c r="X20" s="243"/>
      <c r="Y20" s="242"/>
      <c r="Z20" s="242"/>
      <c r="AA20" s="15">
        <f t="shared" si="2"/>
        <v>0</v>
      </c>
    </row>
    <row r="21" spans="2:27" ht="14.5" thickBot="1">
      <c r="B21" s="468"/>
      <c r="C21" s="465" t="s">
        <v>146</v>
      </c>
      <c r="D21" s="381" t="s">
        <v>100</v>
      </c>
      <c r="E21" s="387"/>
      <c r="F21" s="113" t="str">
        <f t="shared" si="3"/>
        <v/>
      </c>
      <c r="G21" s="239"/>
      <c r="H21" s="240"/>
      <c r="I21" s="243"/>
      <c r="J21" s="242"/>
      <c r="K21" s="242"/>
      <c r="L21" s="242"/>
      <c r="M21" s="250"/>
      <c r="N21" s="259"/>
      <c r="O21" s="242"/>
      <c r="P21" s="242"/>
      <c r="Q21" s="242"/>
      <c r="R21" s="240"/>
      <c r="S21" s="243"/>
      <c r="T21" s="242"/>
      <c r="U21" s="240"/>
      <c r="V21" s="230"/>
      <c r="W21" s="229"/>
      <c r="X21" s="253"/>
      <c r="Y21" s="242"/>
      <c r="Z21" s="242"/>
      <c r="AA21" s="15">
        <f t="shared" si="2"/>
        <v>0</v>
      </c>
    </row>
    <row r="22" spans="2:27" ht="14.5" thickBot="1">
      <c r="B22" s="468"/>
      <c r="C22" s="465"/>
      <c r="D22" s="381" t="s">
        <v>101</v>
      </c>
      <c r="E22" s="387"/>
      <c r="F22" s="113" t="str">
        <f t="shared" si="3"/>
        <v/>
      </c>
      <c r="G22" s="239"/>
      <c r="H22" s="240"/>
      <c r="I22" s="243"/>
      <c r="J22" s="242"/>
      <c r="K22" s="242"/>
      <c r="L22" s="240"/>
      <c r="M22" s="229"/>
      <c r="N22" s="229"/>
      <c r="O22" s="239"/>
      <c r="P22" s="242"/>
      <c r="Q22" s="242"/>
      <c r="R22" s="240"/>
      <c r="S22" s="243"/>
      <c r="T22" s="242"/>
      <c r="U22" s="242"/>
      <c r="V22" s="260"/>
      <c r="W22" s="250"/>
      <c r="X22" s="243"/>
      <c r="Y22" s="242"/>
      <c r="Z22" s="242"/>
      <c r="AA22" s="15">
        <f t="shared" si="2"/>
        <v>0</v>
      </c>
    </row>
    <row r="23" spans="2:27" ht="14.5" thickBot="1">
      <c r="B23" s="468"/>
      <c r="C23" s="465"/>
      <c r="D23" s="381" t="s">
        <v>102</v>
      </c>
      <c r="E23" s="387"/>
      <c r="F23" s="113" t="str">
        <f t="shared" si="3"/>
        <v/>
      </c>
      <c r="G23" s="239"/>
      <c r="H23" s="240"/>
      <c r="I23" s="243"/>
      <c r="J23" s="242"/>
      <c r="K23" s="242"/>
      <c r="L23" s="242"/>
      <c r="M23" s="252"/>
      <c r="N23" s="251"/>
      <c r="O23" s="247"/>
      <c r="P23" s="247"/>
      <c r="Q23" s="242"/>
      <c r="R23" s="240"/>
      <c r="S23" s="243"/>
      <c r="T23" s="242"/>
      <c r="U23" s="240"/>
      <c r="V23" s="230"/>
      <c r="W23" s="229"/>
      <c r="X23" s="253"/>
      <c r="Y23" s="242"/>
      <c r="Z23" s="242"/>
      <c r="AA23" s="15">
        <f t="shared" si="2"/>
        <v>0</v>
      </c>
    </row>
    <row r="24" spans="2:27" ht="14.5" thickBot="1">
      <c r="B24" s="468"/>
      <c r="C24" s="465"/>
      <c r="D24" s="381" t="s">
        <v>103</v>
      </c>
      <c r="E24" s="387"/>
      <c r="F24" s="113" t="str">
        <f t="shared" si="3"/>
        <v/>
      </c>
      <c r="G24" s="239"/>
      <c r="H24" s="240"/>
      <c r="I24" s="243"/>
      <c r="J24" s="242"/>
      <c r="K24" s="247"/>
      <c r="L24" s="247"/>
      <c r="M24" s="240"/>
      <c r="N24" s="248"/>
      <c r="O24" s="258"/>
      <c r="P24" s="229"/>
      <c r="Q24" s="239"/>
      <c r="R24" s="240"/>
      <c r="S24" s="243"/>
      <c r="T24" s="242"/>
      <c r="U24" s="242"/>
      <c r="V24" s="244"/>
      <c r="W24" s="252"/>
      <c r="X24" s="243"/>
      <c r="Y24" s="242"/>
      <c r="Z24" s="242"/>
      <c r="AA24" s="15">
        <f t="shared" si="2"/>
        <v>0</v>
      </c>
    </row>
    <row r="25" spans="2:27" ht="14.5" thickBot="1">
      <c r="B25" s="468"/>
      <c r="C25" s="465" t="s">
        <v>147</v>
      </c>
      <c r="D25" s="381" t="s">
        <v>104</v>
      </c>
      <c r="E25" s="387"/>
      <c r="F25" s="113" t="str">
        <f t="shared" si="3"/>
        <v/>
      </c>
      <c r="G25" s="239"/>
      <c r="H25" s="240"/>
      <c r="I25" s="243"/>
      <c r="J25" s="240"/>
      <c r="K25" s="230"/>
      <c r="L25" s="229"/>
      <c r="M25" s="254"/>
      <c r="N25" s="243"/>
      <c r="O25" s="244"/>
      <c r="P25" s="244"/>
      <c r="Q25" s="242"/>
      <c r="R25" s="240"/>
      <c r="S25" s="243"/>
      <c r="T25" s="242"/>
      <c r="U25" s="242"/>
      <c r="V25" s="242"/>
      <c r="W25" s="240"/>
      <c r="X25" s="243"/>
      <c r="Y25" s="242"/>
      <c r="Z25" s="242"/>
      <c r="AA25" s="15">
        <f t="shared" si="2"/>
        <v>0</v>
      </c>
    </row>
    <row r="26" spans="2:27" ht="14.5" thickBot="1">
      <c r="B26" s="468"/>
      <c r="C26" s="465"/>
      <c r="D26" s="381" t="s">
        <v>105</v>
      </c>
      <c r="E26" s="387"/>
      <c r="F26" s="113" t="str">
        <f t="shared" si="3"/>
        <v/>
      </c>
      <c r="G26" s="239"/>
      <c r="H26" s="240"/>
      <c r="I26" s="243"/>
      <c r="J26" s="240"/>
      <c r="K26" s="230"/>
      <c r="L26" s="229"/>
      <c r="M26" s="261"/>
      <c r="N26" s="246"/>
      <c r="O26" s="242"/>
      <c r="P26" s="242"/>
      <c r="Q26" s="242"/>
      <c r="R26" s="240"/>
      <c r="S26" s="243"/>
      <c r="T26" s="242"/>
      <c r="U26" s="242"/>
      <c r="V26" s="242"/>
      <c r="W26" s="240"/>
      <c r="X26" s="243"/>
      <c r="Y26" s="242"/>
      <c r="Z26" s="242"/>
      <c r="AA26" s="15">
        <f t="shared" si="2"/>
        <v>0</v>
      </c>
    </row>
    <row r="27" spans="2:27" ht="14.5" thickBot="1">
      <c r="B27" s="468"/>
      <c r="C27" s="465"/>
      <c r="D27" s="381" t="s">
        <v>106</v>
      </c>
      <c r="E27" s="387"/>
      <c r="F27" s="113" t="str">
        <f t="shared" si="3"/>
        <v/>
      </c>
      <c r="G27" s="239"/>
      <c r="H27" s="240"/>
      <c r="I27" s="243"/>
      <c r="J27" s="242"/>
      <c r="K27" s="244"/>
      <c r="L27" s="252"/>
      <c r="M27" s="229"/>
      <c r="N27" s="229"/>
      <c r="O27" s="239"/>
      <c r="P27" s="242"/>
      <c r="Q27" s="242"/>
      <c r="R27" s="240"/>
      <c r="S27" s="243"/>
      <c r="T27" s="242"/>
      <c r="U27" s="242"/>
      <c r="V27" s="242"/>
      <c r="W27" s="240"/>
      <c r="X27" s="243"/>
      <c r="Y27" s="242"/>
      <c r="Z27" s="242"/>
      <c r="AA27" s="15">
        <f t="shared" si="2"/>
        <v>0</v>
      </c>
    </row>
    <row r="28" spans="2:27" ht="14.5" thickBot="1">
      <c r="B28" s="468"/>
      <c r="C28" s="338" t="s">
        <v>148</v>
      </c>
      <c r="D28" s="381" t="s">
        <v>107</v>
      </c>
      <c r="E28" s="387"/>
      <c r="F28" s="113" t="str">
        <f t="shared" si="3"/>
        <v/>
      </c>
      <c r="G28" s="239"/>
      <c r="H28" s="257"/>
      <c r="I28" s="229"/>
      <c r="J28" s="239"/>
      <c r="K28" s="242"/>
      <c r="L28" s="242"/>
      <c r="M28" s="240"/>
      <c r="N28" s="243"/>
      <c r="O28" s="242"/>
      <c r="P28" s="242"/>
      <c r="Q28" s="240"/>
      <c r="R28" s="229"/>
      <c r="S28" s="229"/>
      <c r="T28" s="239"/>
      <c r="U28" s="242"/>
      <c r="V28" s="242"/>
      <c r="W28" s="240"/>
      <c r="X28" s="246"/>
      <c r="Y28" s="247"/>
      <c r="Z28" s="242"/>
      <c r="AA28" s="15">
        <f t="shared" si="2"/>
        <v>0</v>
      </c>
    </row>
    <row r="29" spans="2:27" ht="14.5" thickBot="1">
      <c r="B29" s="468"/>
      <c r="C29" s="338" t="s">
        <v>149</v>
      </c>
      <c r="D29" s="381" t="s">
        <v>108</v>
      </c>
      <c r="E29" s="387"/>
      <c r="F29" s="113" t="str">
        <f t="shared" si="3"/>
        <v/>
      </c>
      <c r="G29" s="239"/>
      <c r="H29" s="257"/>
      <c r="I29" s="229"/>
      <c r="J29" s="239"/>
      <c r="K29" s="242"/>
      <c r="L29" s="242"/>
      <c r="M29" s="240"/>
      <c r="N29" s="243"/>
      <c r="O29" s="242"/>
      <c r="P29" s="247"/>
      <c r="Q29" s="247"/>
      <c r="R29" s="252"/>
      <c r="S29" s="251"/>
      <c r="T29" s="242"/>
      <c r="U29" s="242"/>
      <c r="V29" s="242"/>
      <c r="W29" s="257"/>
      <c r="X29" s="258"/>
      <c r="Y29" s="229"/>
      <c r="Z29" s="249"/>
      <c r="AA29" s="15">
        <f t="shared" si="2"/>
        <v>0</v>
      </c>
    </row>
    <row r="30" spans="2:27" ht="14.5" thickBot="1">
      <c r="B30" s="468"/>
      <c r="C30" s="465" t="s">
        <v>150</v>
      </c>
      <c r="D30" s="381" t="s">
        <v>109</v>
      </c>
      <c r="E30" s="387"/>
      <c r="F30" s="113" t="str">
        <f t="shared" si="3"/>
        <v/>
      </c>
      <c r="G30" s="239"/>
      <c r="H30" s="240"/>
      <c r="I30" s="262"/>
      <c r="J30" s="247"/>
      <c r="K30" s="242"/>
      <c r="L30" s="242"/>
      <c r="M30" s="240"/>
      <c r="N30" s="243"/>
      <c r="O30" s="240"/>
      <c r="P30" s="258"/>
      <c r="Q30" s="229"/>
      <c r="R30" s="254"/>
      <c r="S30" s="243"/>
      <c r="T30" s="242"/>
      <c r="U30" s="242"/>
      <c r="V30" s="242"/>
      <c r="W30" s="240"/>
      <c r="X30" s="251"/>
      <c r="Y30" s="252"/>
      <c r="Z30" s="229"/>
      <c r="AA30" s="15">
        <f t="shared" si="2"/>
        <v>0</v>
      </c>
    </row>
    <row r="31" spans="2:27" ht="14.5" thickBot="1">
      <c r="B31" s="468"/>
      <c r="C31" s="465"/>
      <c r="D31" s="381" t="s">
        <v>110</v>
      </c>
      <c r="E31" s="387"/>
      <c r="F31" s="113" t="str">
        <f t="shared" si="3"/>
        <v/>
      </c>
      <c r="G31" s="239"/>
      <c r="H31" s="257"/>
      <c r="I31" s="258"/>
      <c r="J31" s="229"/>
      <c r="K31" s="249"/>
      <c r="L31" s="242"/>
      <c r="M31" s="240"/>
      <c r="N31" s="243"/>
      <c r="O31" s="242"/>
      <c r="P31" s="244"/>
      <c r="Q31" s="244"/>
      <c r="R31" s="240"/>
      <c r="S31" s="243"/>
      <c r="T31" s="242"/>
      <c r="U31" s="242"/>
      <c r="V31" s="242"/>
      <c r="W31" s="240"/>
      <c r="X31" s="243"/>
      <c r="Y31" s="242"/>
      <c r="Z31" s="260"/>
      <c r="AA31" s="15">
        <f t="shared" si="2"/>
        <v>0</v>
      </c>
    </row>
    <row r="32" spans="2:27" ht="14.5" thickBot="1">
      <c r="B32" s="468"/>
      <c r="C32" s="465"/>
      <c r="D32" s="381" t="s">
        <v>111</v>
      </c>
      <c r="E32" s="387"/>
      <c r="F32" s="113" t="str">
        <f t="shared" si="3"/>
        <v/>
      </c>
      <c r="G32" s="239"/>
      <c r="H32" s="240"/>
      <c r="I32" s="241"/>
      <c r="J32" s="252"/>
      <c r="K32" s="229"/>
      <c r="L32" s="239"/>
      <c r="M32" s="240"/>
      <c r="N32" s="243"/>
      <c r="O32" s="242"/>
      <c r="P32" s="242"/>
      <c r="Q32" s="242"/>
      <c r="R32" s="240"/>
      <c r="S32" s="243"/>
      <c r="T32" s="242"/>
      <c r="U32" s="242"/>
      <c r="V32" s="242"/>
      <c r="W32" s="240"/>
      <c r="X32" s="243"/>
      <c r="Y32" s="240"/>
      <c r="Z32" s="229"/>
      <c r="AA32" s="15">
        <f t="shared" si="2"/>
        <v>0</v>
      </c>
    </row>
    <row r="33" spans="2:27" ht="14.5" thickBot="1">
      <c r="B33" s="468"/>
      <c r="C33" s="465" t="s">
        <v>151</v>
      </c>
      <c r="D33" s="381" t="s">
        <v>112</v>
      </c>
      <c r="E33" s="387"/>
      <c r="F33" s="113" t="str">
        <f t="shared" si="3"/>
        <v/>
      </c>
      <c r="G33" s="239"/>
      <c r="H33" s="240"/>
      <c r="I33" s="243"/>
      <c r="J33" s="242"/>
      <c r="K33" s="244"/>
      <c r="L33" s="242"/>
      <c r="M33" s="240"/>
      <c r="N33" s="243"/>
      <c r="O33" s="242"/>
      <c r="P33" s="242"/>
      <c r="Q33" s="242"/>
      <c r="R33" s="240"/>
      <c r="S33" s="243"/>
      <c r="T33" s="242"/>
      <c r="U33" s="242"/>
      <c r="V33" s="242"/>
      <c r="W33" s="240"/>
      <c r="X33" s="246"/>
      <c r="Y33" s="245"/>
      <c r="Z33" s="229"/>
      <c r="AA33" s="15">
        <f t="shared" si="2"/>
        <v>0</v>
      </c>
    </row>
    <row r="34" spans="2:27" ht="14.5" thickBot="1">
      <c r="B34" s="468"/>
      <c r="C34" s="465"/>
      <c r="D34" s="353" t="s">
        <v>113</v>
      </c>
      <c r="E34" s="386"/>
      <c r="F34" s="113" t="str">
        <f t="shared" si="3"/>
        <v/>
      </c>
      <c r="G34" s="239"/>
      <c r="H34" s="240"/>
      <c r="I34" s="243"/>
      <c r="J34" s="242"/>
      <c r="K34" s="242"/>
      <c r="L34" s="242"/>
      <c r="M34" s="240"/>
      <c r="N34" s="243"/>
      <c r="O34" s="242"/>
      <c r="P34" s="242"/>
      <c r="Q34" s="242"/>
      <c r="R34" s="240"/>
      <c r="S34" s="243"/>
      <c r="T34" s="242"/>
      <c r="U34" s="242"/>
      <c r="V34" s="242"/>
      <c r="W34" s="257"/>
      <c r="X34" s="258"/>
      <c r="Y34" s="229"/>
      <c r="Z34" s="263"/>
      <c r="AA34" s="15">
        <f t="shared" si="2"/>
        <v>0</v>
      </c>
    </row>
    <row r="35" spans="2:27" ht="14.5" thickBot="1">
      <c r="B35" s="468"/>
      <c r="C35" s="464" t="s">
        <v>152</v>
      </c>
      <c r="D35" s="353" t="s">
        <v>114</v>
      </c>
      <c r="E35" s="386"/>
      <c r="F35" s="113" t="str">
        <f t="shared" si="3"/>
        <v/>
      </c>
      <c r="G35" s="239"/>
      <c r="H35" s="240"/>
      <c r="I35" s="246"/>
      <c r="J35" s="247"/>
      <c r="K35" s="242"/>
      <c r="L35" s="242"/>
      <c r="M35" s="240"/>
      <c r="N35" s="243"/>
      <c r="O35" s="242"/>
      <c r="P35" s="242"/>
      <c r="Q35" s="242"/>
      <c r="R35" s="257"/>
      <c r="S35" s="229"/>
      <c r="T35" s="239"/>
      <c r="U35" s="242"/>
      <c r="V35" s="242"/>
      <c r="W35" s="240"/>
      <c r="X35" s="243"/>
      <c r="Y35" s="242"/>
      <c r="Z35" s="242"/>
      <c r="AA35" s="15">
        <f t="shared" si="2"/>
        <v>0</v>
      </c>
    </row>
    <row r="36" spans="2:27" ht="14.5" thickBot="1">
      <c r="B36" s="468"/>
      <c r="C36" s="464"/>
      <c r="D36" s="353" t="s">
        <v>115</v>
      </c>
      <c r="E36" s="386"/>
      <c r="F36" s="113" t="str">
        <f t="shared" si="3"/>
        <v/>
      </c>
      <c r="G36" s="239"/>
      <c r="H36" s="257"/>
      <c r="I36" s="258"/>
      <c r="J36" s="229"/>
      <c r="K36" s="239"/>
      <c r="L36" s="242"/>
      <c r="M36" s="240"/>
      <c r="N36" s="243"/>
      <c r="O36" s="242"/>
      <c r="P36" s="242"/>
      <c r="Q36" s="242"/>
      <c r="R36" s="240"/>
      <c r="S36" s="251"/>
      <c r="T36" s="242"/>
      <c r="U36" s="242"/>
      <c r="V36" s="242"/>
      <c r="W36" s="240"/>
      <c r="X36" s="243"/>
      <c r="Y36" s="242"/>
      <c r="Z36" s="242"/>
      <c r="AA36" s="15">
        <f t="shared" si="2"/>
        <v>0</v>
      </c>
    </row>
    <row r="37" spans="2:27" ht="14.5" thickBot="1">
      <c r="B37" s="468"/>
      <c r="C37" s="464"/>
      <c r="D37" s="381" t="s">
        <v>116</v>
      </c>
      <c r="E37" s="387"/>
      <c r="F37" s="113" t="str">
        <f t="shared" si="3"/>
        <v/>
      </c>
      <c r="G37" s="239"/>
      <c r="H37" s="257"/>
      <c r="I37" s="258"/>
      <c r="J37" s="229"/>
      <c r="K37" s="249"/>
      <c r="L37" s="247"/>
      <c r="M37" s="240"/>
      <c r="N37" s="243"/>
      <c r="O37" s="242"/>
      <c r="P37" s="242"/>
      <c r="Q37" s="242"/>
      <c r="R37" s="240"/>
      <c r="S37" s="243"/>
      <c r="T37" s="242"/>
      <c r="U37" s="242"/>
      <c r="V37" s="242"/>
      <c r="W37" s="240"/>
      <c r="X37" s="243"/>
      <c r="Y37" s="242"/>
      <c r="Z37" s="242"/>
      <c r="AA37" s="15">
        <f t="shared" si="2"/>
        <v>0</v>
      </c>
    </row>
    <row r="38" spans="2:27" ht="14.5" thickBot="1">
      <c r="B38" s="468"/>
      <c r="C38" s="464"/>
      <c r="D38" s="381" t="s">
        <v>117</v>
      </c>
      <c r="E38" s="387"/>
      <c r="F38" s="113" t="str">
        <f t="shared" si="3"/>
        <v/>
      </c>
      <c r="G38" s="249"/>
      <c r="H38" s="245"/>
      <c r="I38" s="241"/>
      <c r="J38" s="252"/>
      <c r="K38" s="258"/>
      <c r="L38" s="229"/>
      <c r="M38" s="254"/>
      <c r="N38" s="243"/>
      <c r="O38" s="242"/>
      <c r="P38" s="242"/>
      <c r="Q38" s="242"/>
      <c r="R38" s="240"/>
      <c r="S38" s="243"/>
      <c r="T38" s="242"/>
      <c r="U38" s="242"/>
      <c r="V38" s="242"/>
      <c r="W38" s="240"/>
      <c r="X38" s="243"/>
      <c r="Y38" s="242"/>
      <c r="Z38" s="242"/>
      <c r="AA38" s="15">
        <f t="shared" si="2"/>
        <v>0</v>
      </c>
    </row>
    <row r="39" spans="2:27" ht="14.5" thickBot="1">
      <c r="B39" s="468"/>
      <c r="C39" s="338" t="s">
        <v>153</v>
      </c>
      <c r="D39" s="381" t="s">
        <v>118</v>
      </c>
      <c r="E39" s="387"/>
      <c r="F39" s="113" t="str">
        <f t="shared" si="3"/>
        <v/>
      </c>
      <c r="G39" s="258"/>
      <c r="H39" s="229"/>
      <c r="I39" s="243"/>
      <c r="J39" s="242"/>
      <c r="K39" s="244"/>
      <c r="L39" s="244"/>
      <c r="M39" s="240"/>
      <c r="N39" s="243"/>
      <c r="O39" s="242"/>
      <c r="P39" s="242"/>
      <c r="Q39" s="242"/>
      <c r="R39" s="240"/>
      <c r="S39" s="243"/>
      <c r="T39" s="242"/>
      <c r="U39" s="242"/>
      <c r="V39" s="247"/>
      <c r="W39" s="245"/>
      <c r="X39" s="243"/>
      <c r="Y39" s="242"/>
      <c r="Z39" s="242"/>
      <c r="AA39" s="15">
        <f t="shared" si="2"/>
        <v>0</v>
      </c>
    </row>
    <row r="40" spans="2:27" ht="14.5" thickBot="1">
      <c r="B40" s="468"/>
      <c r="C40" s="465" t="s">
        <v>154</v>
      </c>
      <c r="D40" s="381" t="s">
        <v>119</v>
      </c>
      <c r="E40" s="387"/>
      <c r="F40" s="113" t="str">
        <f t="shared" si="3"/>
        <v/>
      </c>
      <c r="G40" s="263"/>
      <c r="H40" s="252"/>
      <c r="I40" s="243"/>
      <c r="J40" s="242"/>
      <c r="K40" s="242"/>
      <c r="L40" s="242"/>
      <c r="M40" s="240"/>
      <c r="N40" s="243"/>
      <c r="O40" s="242"/>
      <c r="P40" s="242"/>
      <c r="Q40" s="242"/>
      <c r="R40" s="240"/>
      <c r="S40" s="243"/>
      <c r="T40" s="242"/>
      <c r="U40" s="240"/>
      <c r="V40" s="258"/>
      <c r="W40" s="229"/>
      <c r="X40" s="253"/>
      <c r="Y40" s="242"/>
      <c r="Z40" s="242"/>
      <c r="AA40" s="15">
        <f t="shared" si="2"/>
        <v>0</v>
      </c>
    </row>
    <row r="41" spans="2:27" ht="14.5" thickBot="1">
      <c r="B41" s="468"/>
      <c r="C41" s="465"/>
      <c r="D41" s="381" t="s">
        <v>120</v>
      </c>
      <c r="E41" s="387"/>
      <c r="F41" s="113" t="str">
        <f>IF(E41="","",IF(D41=E41,"無","有"))</f>
        <v/>
      </c>
      <c r="G41" s="239"/>
      <c r="H41" s="240"/>
      <c r="I41" s="243"/>
      <c r="J41" s="242"/>
      <c r="K41" s="242"/>
      <c r="L41" s="247"/>
      <c r="M41" s="245"/>
      <c r="N41" s="243"/>
      <c r="O41" s="242"/>
      <c r="P41" s="242"/>
      <c r="Q41" s="242"/>
      <c r="R41" s="240"/>
      <c r="S41" s="243"/>
      <c r="T41" s="242"/>
      <c r="U41" s="240"/>
      <c r="V41" s="258"/>
      <c r="W41" s="229"/>
      <c r="X41" s="253"/>
      <c r="Y41" s="242"/>
      <c r="Z41" s="242"/>
      <c r="AA41" s="15">
        <f t="shared" si="2"/>
        <v>0</v>
      </c>
    </row>
    <row r="42" spans="2:27" ht="14.5" thickBot="1">
      <c r="B42" s="468"/>
      <c r="C42" s="465" t="s">
        <v>155</v>
      </c>
      <c r="D42" s="381" t="s">
        <v>121</v>
      </c>
      <c r="E42" s="387"/>
      <c r="F42" s="113" t="str">
        <f t="shared" si="3"/>
        <v/>
      </c>
      <c r="G42" s="239"/>
      <c r="H42" s="240"/>
      <c r="I42" s="243"/>
      <c r="J42" s="242"/>
      <c r="K42" s="240"/>
      <c r="L42" s="258"/>
      <c r="M42" s="229"/>
      <c r="N42" s="264"/>
      <c r="O42" s="247"/>
      <c r="P42" s="242"/>
      <c r="Q42" s="242"/>
      <c r="R42" s="240"/>
      <c r="S42" s="243"/>
      <c r="T42" s="242"/>
      <c r="U42" s="242"/>
      <c r="V42" s="244"/>
      <c r="W42" s="252"/>
      <c r="X42" s="243"/>
      <c r="Y42" s="242"/>
      <c r="Z42" s="242"/>
      <c r="AA42" s="15">
        <f t="shared" si="2"/>
        <v>0</v>
      </c>
    </row>
    <row r="43" spans="2:27" ht="14.5" thickBot="1">
      <c r="B43" s="468"/>
      <c r="C43" s="465"/>
      <c r="D43" s="381" t="s">
        <v>122</v>
      </c>
      <c r="E43" s="387"/>
      <c r="F43" s="113" t="str">
        <f t="shared" si="3"/>
        <v/>
      </c>
      <c r="G43" s="239"/>
      <c r="H43" s="240"/>
      <c r="I43" s="243"/>
      <c r="J43" s="242"/>
      <c r="K43" s="242"/>
      <c r="L43" s="244"/>
      <c r="M43" s="265"/>
      <c r="N43" s="258"/>
      <c r="O43" s="229"/>
      <c r="P43" s="249"/>
      <c r="Q43" s="247"/>
      <c r="R43" s="240"/>
      <c r="S43" s="243"/>
      <c r="T43" s="242"/>
      <c r="U43" s="242"/>
      <c r="V43" s="242"/>
      <c r="W43" s="240"/>
      <c r="X43" s="243"/>
      <c r="Y43" s="242"/>
      <c r="Z43" s="242"/>
      <c r="AA43" s="15">
        <f t="shared" si="2"/>
        <v>0</v>
      </c>
    </row>
    <row r="44" spans="2:27" ht="14.5" thickBot="1">
      <c r="B44" s="468"/>
      <c r="C44" s="465"/>
      <c r="D44" s="381" t="s">
        <v>123</v>
      </c>
      <c r="E44" s="387"/>
      <c r="F44" s="113" t="str">
        <f t="shared" si="3"/>
        <v/>
      </c>
      <c r="G44" s="239"/>
      <c r="H44" s="240"/>
      <c r="I44" s="243"/>
      <c r="J44" s="242"/>
      <c r="K44" s="242"/>
      <c r="L44" s="242"/>
      <c r="M44" s="240"/>
      <c r="N44" s="251"/>
      <c r="O44" s="252"/>
      <c r="P44" s="230"/>
      <c r="Q44" s="229"/>
      <c r="R44" s="254"/>
      <c r="S44" s="243"/>
      <c r="T44" s="247"/>
      <c r="U44" s="247"/>
      <c r="V44" s="242"/>
      <c r="W44" s="240"/>
      <c r="X44" s="243"/>
      <c r="Y44" s="242"/>
      <c r="Z44" s="242"/>
      <c r="AA44" s="15">
        <f t="shared" si="2"/>
        <v>0</v>
      </c>
    </row>
    <row r="45" spans="2:27" ht="14.5" thickBot="1">
      <c r="B45" s="469"/>
      <c r="C45" s="470"/>
      <c r="D45" s="382" t="s">
        <v>124</v>
      </c>
      <c r="E45" s="388"/>
      <c r="F45" s="114" t="str">
        <f t="shared" si="3"/>
        <v/>
      </c>
      <c r="G45" s="266"/>
      <c r="H45" s="267"/>
      <c r="I45" s="268"/>
      <c r="J45" s="269"/>
      <c r="K45" s="269"/>
      <c r="L45" s="269"/>
      <c r="M45" s="267"/>
      <c r="N45" s="268"/>
      <c r="O45" s="269"/>
      <c r="P45" s="270"/>
      <c r="Q45" s="270"/>
      <c r="R45" s="267"/>
      <c r="S45" s="271"/>
      <c r="T45" s="258"/>
      <c r="U45" s="229"/>
      <c r="V45" s="272"/>
      <c r="W45" s="267"/>
      <c r="X45" s="243"/>
      <c r="Y45" s="242"/>
      <c r="Z45" s="269"/>
      <c r="AA45" s="15">
        <f t="shared" si="2"/>
        <v>0</v>
      </c>
    </row>
    <row r="46" spans="2:27" ht="14.5" thickBot="1">
      <c r="B46" s="471" t="s">
        <v>163</v>
      </c>
      <c r="C46" s="119" t="s">
        <v>156</v>
      </c>
      <c r="D46" s="383" t="s">
        <v>125</v>
      </c>
      <c r="E46" s="389"/>
      <c r="F46" s="115" t="str">
        <f t="shared" si="3"/>
        <v/>
      </c>
      <c r="G46" s="263"/>
      <c r="H46" s="265"/>
      <c r="I46" s="229"/>
      <c r="J46" s="263"/>
      <c r="K46" s="244"/>
      <c r="L46" s="244"/>
      <c r="M46" s="252"/>
      <c r="N46" s="251"/>
      <c r="O46" s="244"/>
      <c r="P46" s="244"/>
      <c r="Q46" s="244"/>
      <c r="R46" s="252"/>
      <c r="S46" s="251"/>
      <c r="T46" s="273"/>
      <c r="U46" s="273"/>
      <c r="V46" s="244"/>
      <c r="W46" s="265"/>
      <c r="X46" s="258"/>
      <c r="Y46" s="229"/>
      <c r="Z46" s="263"/>
      <c r="AA46" s="15">
        <f t="shared" si="2"/>
        <v>0</v>
      </c>
    </row>
    <row r="47" spans="2:27" ht="14.5" thickBot="1">
      <c r="B47" s="472"/>
      <c r="C47" s="120" t="s">
        <v>157</v>
      </c>
      <c r="D47" s="381" t="s">
        <v>126</v>
      </c>
      <c r="E47" s="387"/>
      <c r="F47" s="113" t="str">
        <f t="shared" si="3"/>
        <v/>
      </c>
      <c r="G47" s="239"/>
      <c r="H47" s="257"/>
      <c r="I47" s="229"/>
      <c r="J47" s="239"/>
      <c r="K47" s="242"/>
      <c r="L47" s="242"/>
      <c r="M47" s="240"/>
      <c r="N47" s="243"/>
      <c r="O47" s="242"/>
      <c r="P47" s="242"/>
      <c r="Q47" s="242"/>
      <c r="R47" s="240"/>
      <c r="S47" s="243"/>
      <c r="T47" s="242"/>
      <c r="U47" s="242"/>
      <c r="V47" s="242"/>
      <c r="W47" s="240"/>
      <c r="X47" s="243"/>
      <c r="Y47" s="242"/>
      <c r="Z47" s="229"/>
      <c r="AA47" s="15">
        <f t="shared" si="2"/>
        <v>0</v>
      </c>
    </row>
    <row r="48" spans="2:27" ht="14.5" thickBot="1">
      <c r="B48" s="472"/>
      <c r="C48" s="338" t="s">
        <v>158</v>
      </c>
      <c r="D48" s="381" t="s">
        <v>127</v>
      </c>
      <c r="E48" s="387"/>
      <c r="F48" s="113" t="str">
        <f t="shared" si="3"/>
        <v/>
      </c>
      <c r="G48" s="239"/>
      <c r="H48" s="240"/>
      <c r="I48" s="241"/>
      <c r="J48" s="242"/>
      <c r="K48" s="242"/>
      <c r="L48" s="242"/>
      <c r="M48" s="240"/>
      <c r="N48" s="243"/>
      <c r="O48" s="242"/>
      <c r="P48" s="242"/>
      <c r="Q48" s="242"/>
      <c r="R48" s="240"/>
      <c r="S48" s="243"/>
      <c r="T48" s="242"/>
      <c r="U48" s="242"/>
      <c r="V48" s="242"/>
      <c r="W48" s="257"/>
      <c r="X48" s="258"/>
      <c r="Y48" s="229"/>
      <c r="Z48" s="239"/>
      <c r="AA48" s="15">
        <f t="shared" si="2"/>
        <v>0</v>
      </c>
    </row>
    <row r="49" spans="2:27" ht="14.5" thickBot="1">
      <c r="B49" s="472"/>
      <c r="C49" s="338" t="s">
        <v>159</v>
      </c>
      <c r="D49" s="381" t="s">
        <v>128</v>
      </c>
      <c r="E49" s="387"/>
      <c r="F49" s="113" t="str">
        <f t="shared" si="3"/>
        <v/>
      </c>
      <c r="G49" s="239"/>
      <c r="H49" s="240"/>
      <c r="I49" s="248"/>
      <c r="J49" s="258"/>
      <c r="K49" s="229"/>
      <c r="L49" s="239"/>
      <c r="M49" s="240"/>
      <c r="N49" s="243"/>
      <c r="O49" s="242"/>
      <c r="P49" s="242"/>
      <c r="Q49" s="242"/>
      <c r="R49" s="240"/>
      <c r="S49" s="243"/>
      <c r="T49" s="242"/>
      <c r="U49" s="242"/>
      <c r="V49" s="242"/>
      <c r="W49" s="240"/>
      <c r="X49" s="243"/>
      <c r="Y49" s="242"/>
      <c r="Z49" s="242"/>
      <c r="AA49" s="15">
        <f t="shared" si="2"/>
        <v>0</v>
      </c>
    </row>
    <row r="50" spans="2:27" ht="14.5" thickBot="1">
      <c r="B50" s="473"/>
      <c r="C50" s="121" t="s">
        <v>160</v>
      </c>
      <c r="D50" s="384" t="s">
        <v>269</v>
      </c>
      <c r="E50" s="390"/>
      <c r="F50" s="116" t="str">
        <f t="shared" si="3"/>
        <v/>
      </c>
      <c r="G50" s="258"/>
      <c r="H50" s="229"/>
      <c r="I50" s="246"/>
      <c r="J50" s="247"/>
      <c r="K50" s="247"/>
      <c r="L50" s="247"/>
      <c r="M50" s="245"/>
      <c r="N50" s="246"/>
      <c r="O50" s="247"/>
      <c r="P50" s="247"/>
      <c r="Q50" s="247"/>
      <c r="R50" s="245"/>
      <c r="S50" s="246"/>
      <c r="T50" s="247"/>
      <c r="U50" s="247"/>
      <c r="V50" s="247"/>
      <c r="W50" s="245"/>
      <c r="X50" s="246"/>
      <c r="Y50" s="247"/>
      <c r="Z50" s="247"/>
      <c r="AA50" s="15">
        <f t="shared" si="2"/>
        <v>0</v>
      </c>
    </row>
    <row r="51" spans="2:27" ht="14.5" thickBot="1">
      <c r="B51" s="471" t="s">
        <v>164</v>
      </c>
      <c r="C51" s="474" t="s">
        <v>161</v>
      </c>
      <c r="D51" s="383" t="s">
        <v>130</v>
      </c>
      <c r="E51" s="391"/>
      <c r="F51" s="117" t="str">
        <f t="shared" si="3"/>
        <v/>
      </c>
      <c r="G51" s="263"/>
      <c r="H51" s="252"/>
      <c r="I51" s="236"/>
      <c r="J51" s="234"/>
      <c r="K51" s="234"/>
      <c r="L51" s="234"/>
      <c r="M51" s="235"/>
      <c r="N51" s="236"/>
      <c r="O51" s="234"/>
      <c r="P51" s="234"/>
      <c r="Q51" s="234"/>
      <c r="R51" s="235"/>
      <c r="S51" s="236"/>
      <c r="T51" s="238"/>
      <c r="U51" s="234"/>
      <c r="V51" s="234"/>
      <c r="W51" s="232"/>
      <c r="X51" s="229"/>
      <c r="Y51" s="233"/>
      <c r="Z51" s="234"/>
      <c r="AA51" s="15">
        <f t="shared" si="2"/>
        <v>0</v>
      </c>
    </row>
    <row r="52" spans="2:27" ht="14.5" thickBot="1">
      <c r="B52" s="472"/>
      <c r="C52" s="475"/>
      <c r="D52" s="381" t="s">
        <v>131</v>
      </c>
      <c r="E52" s="387"/>
      <c r="F52" s="113" t="str">
        <f t="shared" si="3"/>
        <v/>
      </c>
      <c r="G52" s="239"/>
      <c r="H52" s="240"/>
      <c r="I52" s="243"/>
      <c r="J52" s="242"/>
      <c r="K52" s="242"/>
      <c r="L52" s="242"/>
      <c r="M52" s="240"/>
      <c r="N52" s="243"/>
      <c r="O52" s="242"/>
      <c r="P52" s="242"/>
      <c r="Q52" s="242"/>
      <c r="R52" s="240"/>
      <c r="S52" s="248"/>
      <c r="T52" s="229"/>
      <c r="U52" s="239"/>
      <c r="V52" s="242"/>
      <c r="W52" s="240"/>
      <c r="X52" s="259"/>
      <c r="Y52" s="242"/>
      <c r="Z52" s="242"/>
      <c r="AA52" s="15">
        <f t="shared" si="2"/>
        <v>0</v>
      </c>
    </row>
    <row r="53" spans="2:27" ht="14.5" thickBot="1">
      <c r="B53" s="472"/>
      <c r="C53" s="475"/>
      <c r="D53" s="381" t="s">
        <v>132</v>
      </c>
      <c r="E53" s="387"/>
      <c r="F53" s="113" t="str">
        <f t="shared" si="3"/>
        <v/>
      </c>
      <c r="G53" s="239"/>
      <c r="H53" s="240"/>
      <c r="I53" s="243"/>
      <c r="J53" s="242"/>
      <c r="K53" s="242"/>
      <c r="L53" s="242"/>
      <c r="M53" s="240"/>
      <c r="N53" s="243"/>
      <c r="O53" s="242"/>
      <c r="P53" s="242"/>
      <c r="Q53" s="242"/>
      <c r="R53" s="240"/>
      <c r="S53" s="243"/>
      <c r="T53" s="244"/>
      <c r="U53" s="242"/>
      <c r="V53" s="247"/>
      <c r="W53" s="257"/>
      <c r="X53" s="229"/>
      <c r="Y53" s="239"/>
      <c r="Z53" s="242"/>
      <c r="AA53" s="15">
        <f t="shared" si="2"/>
        <v>0</v>
      </c>
    </row>
    <row r="54" spans="2:27" ht="14.5" thickBot="1">
      <c r="B54" s="472"/>
      <c r="C54" s="475"/>
      <c r="D54" s="381" t="s">
        <v>133</v>
      </c>
      <c r="E54" s="387"/>
      <c r="F54" s="113" t="str">
        <f t="shared" si="3"/>
        <v/>
      </c>
      <c r="G54" s="239"/>
      <c r="H54" s="240"/>
      <c r="I54" s="243"/>
      <c r="J54" s="242"/>
      <c r="K54" s="242"/>
      <c r="L54" s="242"/>
      <c r="M54" s="240"/>
      <c r="N54" s="243"/>
      <c r="O54" s="242"/>
      <c r="P54" s="242"/>
      <c r="Q54" s="242"/>
      <c r="R54" s="240"/>
      <c r="S54" s="243"/>
      <c r="T54" s="242"/>
      <c r="U54" s="240"/>
      <c r="V54" s="229"/>
      <c r="W54" s="254"/>
      <c r="X54" s="251"/>
      <c r="Y54" s="242"/>
      <c r="Z54" s="242"/>
      <c r="AA54" s="15">
        <f t="shared" si="2"/>
        <v>0</v>
      </c>
    </row>
    <row r="55" spans="2:27" ht="14.5" thickBot="1">
      <c r="B55" s="472"/>
      <c r="C55" s="475"/>
      <c r="D55" s="381" t="s">
        <v>134</v>
      </c>
      <c r="E55" s="387"/>
      <c r="F55" s="113" t="str">
        <f t="shared" si="3"/>
        <v/>
      </c>
      <c r="G55" s="254"/>
      <c r="H55" s="229"/>
      <c r="I55" s="243"/>
      <c r="J55" s="242"/>
      <c r="K55" s="242"/>
      <c r="L55" s="242"/>
      <c r="M55" s="240"/>
      <c r="N55" s="246"/>
      <c r="O55" s="242"/>
      <c r="P55" s="242"/>
      <c r="Q55" s="242"/>
      <c r="R55" s="240"/>
      <c r="S55" s="243"/>
      <c r="T55" s="242"/>
      <c r="U55" s="242"/>
      <c r="V55" s="242"/>
      <c r="W55" s="240"/>
      <c r="X55" s="243"/>
      <c r="Y55" s="242"/>
      <c r="Z55" s="242"/>
      <c r="AA55" s="15">
        <f t="shared" si="2"/>
        <v>0</v>
      </c>
    </row>
    <row r="56" spans="2:27" ht="14.5" thickBot="1">
      <c r="B56" s="472"/>
      <c r="C56" s="475"/>
      <c r="D56" s="381" t="s">
        <v>135</v>
      </c>
      <c r="E56" s="387"/>
      <c r="F56" s="113" t="str">
        <f t="shared" si="3"/>
        <v/>
      </c>
      <c r="G56" s="239"/>
      <c r="H56" s="252"/>
      <c r="I56" s="243"/>
      <c r="J56" s="242"/>
      <c r="K56" s="242"/>
      <c r="L56" s="242"/>
      <c r="M56" s="257"/>
      <c r="N56" s="229"/>
      <c r="O56" s="239"/>
      <c r="P56" s="242"/>
      <c r="Q56" s="242"/>
      <c r="R56" s="240"/>
      <c r="S56" s="243"/>
      <c r="T56" s="242"/>
      <c r="U56" s="242"/>
      <c r="V56" s="242"/>
      <c r="W56" s="240"/>
      <c r="X56" s="243"/>
      <c r="Y56" s="242"/>
      <c r="Z56" s="242"/>
      <c r="AA56" s="15">
        <f t="shared" si="2"/>
        <v>0</v>
      </c>
    </row>
    <row r="57" spans="2:27" ht="14.5" thickBot="1">
      <c r="B57" s="472"/>
      <c r="C57" s="475"/>
      <c r="D57" s="381" t="s">
        <v>136</v>
      </c>
      <c r="E57" s="387"/>
      <c r="F57" s="113" t="str">
        <f t="shared" si="3"/>
        <v/>
      </c>
      <c r="G57" s="239"/>
      <c r="H57" s="240"/>
      <c r="I57" s="243"/>
      <c r="J57" s="242"/>
      <c r="K57" s="242"/>
      <c r="L57" s="242"/>
      <c r="M57" s="274"/>
      <c r="N57" s="229"/>
      <c r="O57" s="239"/>
      <c r="P57" s="242"/>
      <c r="Q57" s="242"/>
      <c r="R57" s="240"/>
      <c r="S57" s="243"/>
      <c r="T57" s="242"/>
      <c r="U57" s="242"/>
      <c r="V57" s="242"/>
      <c r="W57" s="240"/>
      <c r="X57" s="243"/>
      <c r="Y57" s="242"/>
      <c r="Z57" s="242"/>
      <c r="AA57" s="15">
        <f t="shared" si="2"/>
        <v>0</v>
      </c>
    </row>
    <row r="58" spans="2:27" ht="14.5" thickBot="1">
      <c r="B58" s="472"/>
      <c r="C58" s="475"/>
      <c r="D58" s="381" t="s">
        <v>137</v>
      </c>
      <c r="E58" s="387"/>
      <c r="F58" s="113" t="str">
        <f t="shared" si="3"/>
        <v/>
      </c>
      <c r="G58" s="239"/>
      <c r="H58" s="240"/>
      <c r="I58" s="243"/>
      <c r="J58" s="242"/>
      <c r="K58" s="242"/>
      <c r="L58" s="240"/>
      <c r="M58" s="229"/>
      <c r="N58" s="275"/>
      <c r="O58" s="242"/>
      <c r="P58" s="242"/>
      <c r="Q58" s="242"/>
      <c r="R58" s="240"/>
      <c r="S58" s="243"/>
      <c r="T58" s="242"/>
      <c r="U58" s="242"/>
      <c r="V58" s="242"/>
      <c r="W58" s="240"/>
      <c r="X58" s="243"/>
      <c r="Y58" s="242"/>
      <c r="Z58" s="242"/>
      <c r="AA58" s="15">
        <f t="shared" si="2"/>
        <v>0</v>
      </c>
    </row>
    <row r="59" spans="2:27" ht="14.5" thickBot="1">
      <c r="B59" s="472"/>
      <c r="C59" s="475"/>
      <c r="D59" s="381" t="s">
        <v>138</v>
      </c>
      <c r="E59" s="387"/>
      <c r="F59" s="113" t="str">
        <f t="shared" si="3"/>
        <v/>
      </c>
      <c r="G59" s="239"/>
      <c r="H59" s="240"/>
      <c r="I59" s="243"/>
      <c r="J59" s="242"/>
      <c r="K59" s="242"/>
      <c r="L59" s="240"/>
      <c r="M59" s="229"/>
      <c r="N59" s="253"/>
      <c r="O59" s="242"/>
      <c r="P59" s="242"/>
      <c r="Q59" s="247"/>
      <c r="R59" s="240"/>
      <c r="S59" s="243"/>
      <c r="T59" s="242"/>
      <c r="U59" s="242"/>
      <c r="V59" s="242"/>
      <c r="W59" s="240"/>
      <c r="X59" s="243"/>
      <c r="Y59" s="242"/>
      <c r="Z59" s="242"/>
      <c r="AA59" s="15">
        <f t="shared" si="2"/>
        <v>0</v>
      </c>
    </row>
    <row r="60" spans="2:27" ht="14.5" thickBot="1">
      <c r="B60" s="472"/>
      <c r="C60" s="475"/>
      <c r="D60" s="381" t="s">
        <v>139</v>
      </c>
      <c r="E60" s="387"/>
      <c r="F60" s="113" t="str">
        <f t="shared" si="3"/>
        <v/>
      </c>
      <c r="G60" s="239"/>
      <c r="H60" s="240"/>
      <c r="I60" s="243"/>
      <c r="J60" s="242"/>
      <c r="K60" s="242"/>
      <c r="L60" s="242"/>
      <c r="M60" s="252"/>
      <c r="N60" s="243"/>
      <c r="O60" s="242"/>
      <c r="P60" s="240"/>
      <c r="Q60" s="229"/>
      <c r="R60" s="254"/>
      <c r="S60" s="243"/>
      <c r="T60" s="242"/>
      <c r="U60" s="242"/>
      <c r="V60" s="242"/>
      <c r="W60" s="240"/>
      <c r="X60" s="243"/>
      <c r="Y60" s="242"/>
      <c r="Z60" s="242"/>
      <c r="AA60" s="15">
        <f t="shared" si="2"/>
        <v>0</v>
      </c>
    </row>
    <row r="61" spans="2:27" ht="14.5" thickBot="1">
      <c r="B61" s="472"/>
      <c r="C61" s="475"/>
      <c r="D61" s="381" t="s">
        <v>140</v>
      </c>
      <c r="E61" s="387"/>
      <c r="F61" s="113" t="str">
        <f t="shared" si="3"/>
        <v/>
      </c>
      <c r="G61" s="239"/>
      <c r="H61" s="240"/>
      <c r="I61" s="243"/>
      <c r="J61" s="242"/>
      <c r="K61" s="242"/>
      <c r="L61" s="242"/>
      <c r="M61" s="240"/>
      <c r="N61" s="243"/>
      <c r="O61" s="242"/>
      <c r="P61" s="240"/>
      <c r="Q61" s="229"/>
      <c r="R61" s="254"/>
      <c r="S61" s="243"/>
      <c r="T61" s="242"/>
      <c r="U61" s="242"/>
      <c r="V61" s="242"/>
      <c r="W61" s="240"/>
      <c r="X61" s="243"/>
      <c r="Y61" s="242"/>
      <c r="Z61" s="242"/>
      <c r="AA61" s="15">
        <f t="shared" si="2"/>
        <v>0</v>
      </c>
    </row>
    <row r="62" spans="2:27" ht="14.5" thickBot="1">
      <c r="B62" s="472"/>
      <c r="C62" s="475"/>
      <c r="D62" s="381" t="s">
        <v>141</v>
      </c>
      <c r="E62" s="387"/>
      <c r="F62" s="113" t="str">
        <f t="shared" si="3"/>
        <v/>
      </c>
      <c r="G62" s="239"/>
      <c r="H62" s="240"/>
      <c r="I62" s="246"/>
      <c r="J62" s="242"/>
      <c r="K62" s="242"/>
      <c r="L62" s="242"/>
      <c r="M62" s="240"/>
      <c r="N62" s="243"/>
      <c r="O62" s="242"/>
      <c r="P62" s="240"/>
      <c r="Q62" s="229"/>
      <c r="R62" s="254"/>
      <c r="S62" s="243"/>
      <c r="T62" s="242"/>
      <c r="U62" s="242"/>
      <c r="V62" s="242"/>
      <c r="W62" s="240"/>
      <c r="X62" s="243"/>
      <c r="Y62" s="242"/>
      <c r="Z62" s="242"/>
      <c r="AA62" s="15">
        <f t="shared" si="2"/>
        <v>0</v>
      </c>
    </row>
    <row r="63" spans="2:27" ht="14.5" thickBot="1">
      <c r="B63" s="472"/>
      <c r="C63" s="475"/>
      <c r="D63" s="381" t="s">
        <v>142</v>
      </c>
      <c r="E63" s="387"/>
      <c r="F63" s="113" t="str">
        <f t="shared" si="3"/>
        <v/>
      </c>
      <c r="G63" s="249"/>
      <c r="H63" s="274"/>
      <c r="I63" s="229"/>
      <c r="J63" s="239"/>
      <c r="K63" s="242"/>
      <c r="L63" s="242"/>
      <c r="M63" s="240"/>
      <c r="N63" s="243"/>
      <c r="O63" s="242"/>
      <c r="P63" s="242"/>
      <c r="Q63" s="244"/>
      <c r="R63" s="240"/>
      <c r="S63" s="243"/>
      <c r="T63" s="242"/>
      <c r="U63" s="242"/>
      <c r="V63" s="242"/>
      <c r="W63" s="240"/>
      <c r="X63" s="243"/>
      <c r="Y63" s="242"/>
      <c r="Z63" s="242"/>
      <c r="AA63" s="15">
        <f t="shared" si="2"/>
        <v>0</v>
      </c>
    </row>
    <row r="64" spans="2:27" ht="14.5" thickBot="1">
      <c r="B64" s="473"/>
      <c r="C64" s="476"/>
      <c r="D64" s="384" t="s">
        <v>143</v>
      </c>
      <c r="E64" s="390"/>
      <c r="F64" s="118" t="str">
        <f t="shared" si="3"/>
        <v/>
      </c>
      <c r="G64" s="230"/>
      <c r="H64" s="229"/>
      <c r="I64" s="276"/>
      <c r="J64" s="269"/>
      <c r="K64" s="269"/>
      <c r="L64" s="269"/>
      <c r="M64" s="267"/>
      <c r="N64" s="268"/>
      <c r="O64" s="269"/>
      <c r="P64" s="269"/>
      <c r="Q64" s="269"/>
      <c r="R64" s="267"/>
      <c r="S64" s="268"/>
      <c r="T64" s="269"/>
      <c r="U64" s="269"/>
      <c r="V64" s="269"/>
      <c r="W64" s="267"/>
      <c r="X64" s="268"/>
      <c r="Y64" s="269"/>
      <c r="Z64" s="277"/>
      <c r="AA64" s="93">
        <f t="shared" si="2"/>
        <v>0</v>
      </c>
    </row>
    <row r="65" spans="2:28" ht="14">
      <c r="B65" s="92" t="s">
        <v>75</v>
      </c>
      <c r="C65" s="92"/>
      <c r="D65" s="374"/>
      <c r="E65" s="375"/>
      <c r="F65" s="376"/>
      <c r="G65" s="392"/>
      <c r="H65" s="392"/>
      <c r="I65" s="392"/>
      <c r="J65" s="392"/>
      <c r="K65" s="392"/>
      <c r="L65" s="392"/>
      <c r="M65" s="392"/>
      <c r="N65" s="392"/>
      <c r="O65" s="392"/>
      <c r="P65" s="392"/>
      <c r="Q65" s="392"/>
      <c r="R65" s="392"/>
      <c r="S65" s="392"/>
      <c r="T65" s="392"/>
      <c r="U65" s="392"/>
      <c r="V65" s="392"/>
      <c r="W65" s="392"/>
      <c r="X65" s="392"/>
      <c r="Y65" s="392"/>
      <c r="Z65" s="392"/>
      <c r="AA65" s="379"/>
    </row>
    <row r="66" spans="2:28" s="49" customFormat="1" ht="14">
      <c r="G66" s="278"/>
      <c r="H66" s="278"/>
      <c r="I66" s="278"/>
      <c r="J66" s="278"/>
      <c r="K66" s="278"/>
      <c r="L66" s="278"/>
      <c r="M66" s="278"/>
      <c r="N66" s="278"/>
      <c r="O66" s="278"/>
      <c r="P66" s="278"/>
      <c r="Q66" s="278"/>
      <c r="R66" s="278"/>
      <c r="S66" s="278"/>
      <c r="T66" s="278"/>
      <c r="U66" s="278"/>
      <c r="V66" s="278"/>
      <c r="W66" s="278"/>
      <c r="X66" s="278"/>
      <c r="Y66" s="278"/>
      <c r="Z66" s="278"/>
    </row>
    <row r="67" spans="2:28" s="6" customFormat="1" ht="14">
      <c r="G67" s="279"/>
      <c r="H67" s="279"/>
      <c r="I67" s="279"/>
      <c r="J67" s="279"/>
      <c r="K67" s="279"/>
      <c r="L67" s="279"/>
      <c r="M67" s="279"/>
      <c r="N67" s="279"/>
      <c r="O67" s="279"/>
      <c r="P67" s="279"/>
      <c r="Q67" s="279"/>
      <c r="R67" s="279"/>
      <c r="S67" s="279"/>
      <c r="T67" s="279"/>
      <c r="U67" s="279"/>
      <c r="V67" s="279"/>
      <c r="W67" s="279"/>
      <c r="X67" s="279"/>
      <c r="Y67" s="279"/>
      <c r="Z67" s="279"/>
    </row>
    <row r="68" spans="2:28" s="6" customFormat="1" ht="14">
      <c r="B68" s="96" t="s">
        <v>29</v>
      </c>
      <c r="C68" s="97"/>
      <c r="D68" s="97"/>
      <c r="E68" s="97"/>
      <c r="F68" s="98"/>
      <c r="G68" s="168" t="str">
        <f>IF(COUNTBLANK(G8:G65)=ROWS(G8:G65),"",SUM(G8:G65))</f>
        <v/>
      </c>
      <c r="H68" s="168" t="str">
        <f>IF(COUNTBLANK(H8:H65)=ROWS(H8:H65),"",SUM(H8:H65))</f>
        <v/>
      </c>
      <c r="I68" s="168" t="str">
        <f t="shared" ref="I68:Z68" si="4">IF(COUNTBLANK(I8:I65)=ROWS(I8:I65),"",SUM(I8:I65))</f>
        <v/>
      </c>
      <c r="J68" s="168" t="str">
        <f t="shared" si="4"/>
        <v/>
      </c>
      <c r="K68" s="168" t="str">
        <f t="shared" si="4"/>
        <v/>
      </c>
      <c r="L68" s="168" t="str">
        <f t="shared" si="4"/>
        <v/>
      </c>
      <c r="M68" s="168" t="str">
        <f t="shared" si="4"/>
        <v/>
      </c>
      <c r="N68" s="168" t="str">
        <f t="shared" si="4"/>
        <v/>
      </c>
      <c r="O68" s="168" t="str">
        <f t="shared" si="4"/>
        <v/>
      </c>
      <c r="P68" s="168" t="str">
        <f t="shared" si="4"/>
        <v/>
      </c>
      <c r="Q68" s="168" t="str">
        <f t="shared" si="4"/>
        <v/>
      </c>
      <c r="R68" s="168" t="str">
        <f t="shared" si="4"/>
        <v/>
      </c>
      <c r="S68" s="168" t="str">
        <f t="shared" si="4"/>
        <v/>
      </c>
      <c r="T68" s="168" t="str">
        <f t="shared" si="4"/>
        <v/>
      </c>
      <c r="U68" s="168" t="str">
        <f t="shared" si="4"/>
        <v/>
      </c>
      <c r="V68" s="168" t="str">
        <f t="shared" si="4"/>
        <v/>
      </c>
      <c r="W68" s="168" t="str">
        <f t="shared" si="4"/>
        <v/>
      </c>
      <c r="X68" s="168" t="str">
        <f t="shared" si="4"/>
        <v/>
      </c>
      <c r="Y68" s="168" t="str">
        <f t="shared" si="4"/>
        <v/>
      </c>
      <c r="Z68" s="168" t="str">
        <f t="shared" si="4"/>
        <v/>
      </c>
      <c r="AA68" s="99" t="str">
        <f>IF(COUNTBLANK(G68:Z68)=COLUMNS(G68:Z68),"",SUM(G68:Z68))</f>
        <v/>
      </c>
    </row>
    <row r="69" spans="2:28" s="6" customFormat="1" ht="14"/>
    <row r="70" spans="2:28" s="6" customFormat="1" ht="14"/>
    <row r="72" spans="2:28" ht="14.15" customHeight="1">
      <c r="AB72" s="1"/>
    </row>
    <row r="73" spans="2:28" ht="14.15" customHeight="1">
      <c r="AB73" s="1"/>
    </row>
    <row r="74" spans="2:28" ht="14.15" customHeight="1">
      <c r="D74" s="158"/>
      <c r="AB74" s="1"/>
    </row>
    <row r="75" spans="2:28" ht="14.15" customHeight="1">
      <c r="AB75" s="1"/>
    </row>
    <row r="76" spans="2:28" ht="14.15" customHeight="1">
      <c r="D76" s="158"/>
      <c r="AB76" s="1"/>
    </row>
    <row r="77" spans="2:28" ht="14.15" customHeight="1">
      <c r="AB77" s="1"/>
    </row>
    <row r="78" spans="2:28" ht="14.15" customHeight="1">
      <c r="AB78" s="1"/>
    </row>
    <row r="79" spans="2:28" ht="14.15" customHeight="1">
      <c r="V79" s="158"/>
      <c r="AB79" s="1"/>
    </row>
    <row r="80" spans="2:28" ht="14.15" customHeight="1">
      <c r="AB80" s="1"/>
    </row>
    <row r="81" spans="20:28" ht="14.15" customHeight="1">
      <c r="T81" s="158"/>
      <c r="AB81" s="1"/>
    </row>
    <row r="82" spans="20:28" ht="14.15" customHeight="1">
      <c r="T82" s="158"/>
      <c r="AB82" s="1"/>
    </row>
    <row r="83" spans="20:28" ht="14.15" customHeight="1">
      <c r="T83" s="158"/>
      <c r="AB83" s="1"/>
    </row>
    <row r="84" spans="20:28" ht="14.15" customHeight="1">
      <c r="AB84" s="1"/>
    </row>
    <row r="85" spans="20:28" ht="14.15" customHeight="1">
      <c r="AB85" s="1"/>
    </row>
    <row r="86" spans="20:28" ht="14.15" customHeight="1">
      <c r="AB86" s="1"/>
    </row>
    <row r="87" spans="20:28" ht="14.15" customHeight="1">
      <c r="AB87" s="1"/>
    </row>
    <row r="88" spans="20:28" ht="14.15" customHeight="1">
      <c r="AB88" s="1"/>
    </row>
    <row r="89" spans="20:28" ht="14.15" customHeight="1">
      <c r="AB89" s="1"/>
    </row>
    <row r="90" spans="20:28" ht="14.15" customHeight="1">
      <c r="AB90" s="1"/>
    </row>
    <row r="91" spans="20:28" ht="14.15" customHeight="1">
      <c r="AB91" s="1"/>
    </row>
    <row r="92" spans="20:28" ht="14.15" hidden="1" customHeight="1">
      <c r="AB92" s="1"/>
    </row>
    <row r="93" spans="20:28" ht="14.15" customHeight="1">
      <c r="AB93" s="1"/>
    </row>
    <row r="94" spans="20:28" ht="14.15" customHeight="1">
      <c r="AB94" s="1"/>
    </row>
    <row r="95" spans="20:28" ht="14.15" customHeight="1">
      <c r="AB95" s="1"/>
    </row>
    <row r="96" spans="20:28" ht="14.15" customHeight="1">
      <c r="AB96" s="1"/>
    </row>
    <row r="97" spans="4:28" ht="14.15" customHeight="1">
      <c r="D97" s="158"/>
      <c r="AB97" s="1"/>
    </row>
    <row r="98" spans="4:28" ht="14.15" customHeight="1">
      <c r="D98" s="158"/>
      <c r="AB98" s="1"/>
    </row>
    <row r="99" spans="4:28" ht="14.15" customHeight="1">
      <c r="AB99" s="1"/>
    </row>
    <row r="100" spans="4:28" ht="14.15" customHeight="1">
      <c r="D100" s="158"/>
      <c r="AB100" s="1"/>
    </row>
    <row r="101" spans="4:28" ht="14.15" customHeight="1">
      <c r="AB101" s="1"/>
    </row>
    <row r="102" spans="4:28" ht="14.15" customHeight="1">
      <c r="D102" s="158"/>
      <c r="AB102" s="1"/>
    </row>
    <row r="103" spans="4:28" ht="14.15" customHeight="1">
      <c r="AB103" s="1"/>
    </row>
    <row r="104" spans="4:28" ht="14.15" customHeight="1">
      <c r="AB104" s="1"/>
    </row>
    <row r="105" spans="4:28" ht="14.15" customHeight="1">
      <c r="D105" s="158"/>
      <c r="AB105" s="1"/>
    </row>
    <row r="106" spans="4:28" ht="14.15" customHeight="1">
      <c r="D106" s="158"/>
      <c r="AB106" s="1"/>
    </row>
    <row r="107" spans="4:28" ht="14.15" customHeight="1">
      <c r="D107" s="158"/>
      <c r="AB107" s="1"/>
    </row>
    <row r="108" spans="4:28" ht="14.15" customHeight="1">
      <c r="D108" s="158"/>
      <c r="AB108" s="1"/>
    </row>
    <row r="109" spans="4:28" ht="14.15" customHeight="1">
      <c r="D109" s="158"/>
      <c r="AB109" s="1"/>
    </row>
    <row r="110" spans="4:28" ht="14.15" customHeight="1">
      <c r="D110" s="158"/>
      <c r="AB110" s="1"/>
    </row>
    <row r="111" spans="4:28" ht="14.15" customHeight="1">
      <c r="D111" s="158"/>
      <c r="AB111" s="1"/>
    </row>
    <row r="112" spans="4:28" ht="14.15" customHeight="1">
      <c r="D112" s="158"/>
      <c r="AB112" s="1"/>
    </row>
    <row r="113" spans="4:28" ht="14.15" customHeight="1">
      <c r="D113" s="158"/>
      <c r="AB113" s="1"/>
    </row>
    <row r="114" spans="4:28" ht="14.15" customHeight="1">
      <c r="D114" s="158"/>
      <c r="AB114" s="1"/>
    </row>
    <row r="115" spans="4:28" ht="14.15" customHeight="1">
      <c r="D115" s="158"/>
      <c r="AB115" s="1"/>
    </row>
    <row r="116" spans="4:28" ht="14.15" customHeight="1">
      <c r="D116" s="158"/>
      <c r="AB116" s="1"/>
    </row>
    <row r="117" spans="4:28" ht="14.15" customHeight="1">
      <c r="AB117" s="1"/>
    </row>
    <row r="118" spans="4:28" ht="14.15" customHeight="1">
      <c r="AB118" s="1"/>
    </row>
    <row r="119" spans="4:28" ht="14.15" customHeight="1">
      <c r="AB119" s="1"/>
    </row>
    <row r="120" spans="4:28" ht="14.15" customHeight="1">
      <c r="AB120" s="1"/>
    </row>
    <row r="121" spans="4:28" ht="14.15" customHeight="1">
      <c r="AB121" s="1"/>
    </row>
    <row r="122" spans="4:28" ht="14.15" customHeight="1">
      <c r="AB122" s="1"/>
    </row>
    <row r="123" spans="4:28" ht="14.15" customHeight="1">
      <c r="D123" s="158"/>
      <c r="AB123" s="1"/>
    </row>
    <row r="124" spans="4:28" ht="14.15" customHeight="1">
      <c r="AB124" s="1"/>
    </row>
    <row r="125" spans="4:28" ht="14.15" customHeight="1">
      <c r="AB125" s="1"/>
    </row>
    <row r="126" spans="4:28" ht="14.15" customHeight="1">
      <c r="AB126" s="1"/>
    </row>
    <row r="127" spans="4:28" ht="14.15" customHeight="1">
      <c r="AB127" s="1"/>
    </row>
    <row r="128" spans="4:28" ht="14.15" customHeight="1">
      <c r="AB128" s="1"/>
    </row>
    <row r="129" spans="4:28" ht="14.15" customHeight="1">
      <c r="AB129" s="1"/>
    </row>
    <row r="130" spans="4:28" ht="14.15" customHeight="1">
      <c r="D130" s="158"/>
      <c r="AB130" s="1"/>
    </row>
    <row r="131" spans="4:28" ht="14.15" customHeight="1">
      <c r="D131" s="158"/>
      <c r="AB131" s="1"/>
    </row>
    <row r="132" spans="4:28" ht="14.15" customHeight="1">
      <c r="D132" s="158"/>
      <c r="AB132" s="1"/>
    </row>
    <row r="133" spans="4:28" ht="14.15" customHeight="1">
      <c r="D133" s="158"/>
      <c r="AB133" s="1"/>
    </row>
    <row r="134" spans="4:28" ht="14.15" customHeight="1">
      <c r="D134" s="158"/>
      <c r="AB134" s="1"/>
    </row>
    <row r="135" spans="4:28" ht="14.15" customHeight="1">
      <c r="D135" s="158"/>
      <c r="AB135" s="1"/>
    </row>
    <row r="136" spans="4:28" ht="14.15" customHeight="1">
      <c r="D136" s="158"/>
      <c r="AB136" s="1"/>
    </row>
    <row r="137" spans="4:28" ht="14.15" customHeight="1">
      <c r="D137" s="158"/>
      <c r="AB137" s="1"/>
    </row>
    <row r="138" spans="4:28" ht="14.15" customHeight="1">
      <c r="D138" s="158"/>
      <c r="AB138" s="1"/>
    </row>
    <row r="139" spans="4:28" ht="14.15" customHeight="1">
      <c r="D139" s="158"/>
      <c r="AB139" s="1"/>
    </row>
    <row r="140" spans="4:28" ht="14.15" customHeight="1">
      <c r="D140" s="158"/>
      <c r="AB140" s="1"/>
    </row>
    <row r="141" spans="4:28" ht="14.15" customHeight="1">
      <c r="D141" s="158"/>
      <c r="AB141" s="1"/>
    </row>
    <row r="142" spans="4:28" ht="14.15" customHeight="1">
      <c r="D142" s="158"/>
      <c r="AB142" s="1"/>
    </row>
    <row r="143" spans="4:28" ht="14.15" customHeight="1">
      <c r="D143" s="158"/>
      <c r="AB143" s="1"/>
    </row>
    <row r="144" spans="4:28" ht="14.15" customHeight="1">
      <c r="D144" s="158"/>
      <c r="AB144" s="1"/>
    </row>
    <row r="145" spans="4:28" ht="14.15" customHeight="1">
      <c r="D145" s="158"/>
      <c r="AB145" s="1"/>
    </row>
    <row r="146" spans="4:28" ht="14.15" customHeight="1">
      <c r="D146" s="158"/>
      <c r="AB146" s="1"/>
    </row>
    <row r="147" spans="4:28" ht="14.15" customHeight="1">
      <c r="D147" s="158"/>
      <c r="AB147" s="1"/>
    </row>
    <row r="148" spans="4:28" ht="14.15" customHeight="1">
      <c r="D148" s="158"/>
      <c r="AB148" s="1"/>
    </row>
    <row r="149" spans="4:28" ht="14.15" customHeight="1">
      <c r="D149" s="158"/>
      <c r="AB149" s="1"/>
    </row>
    <row r="150" spans="4:28" ht="14.15" customHeight="1">
      <c r="D150" s="158"/>
      <c r="AB150" s="1"/>
    </row>
    <row r="151" spans="4:28" ht="14.15" customHeight="1">
      <c r="D151" s="158"/>
      <c r="AB151" s="1"/>
    </row>
    <row r="152" spans="4:28" ht="14.15" customHeight="1">
      <c r="D152" s="158"/>
      <c r="AB152" s="1"/>
    </row>
    <row r="153" spans="4:28" ht="14.15" customHeight="1">
      <c r="AB153" s="1"/>
    </row>
    <row r="154" spans="4:28" ht="14.15" customHeight="1">
      <c r="AB154" s="1"/>
    </row>
    <row r="155" spans="4:28" ht="14.15" customHeight="1">
      <c r="AB155" s="1"/>
    </row>
    <row r="156" spans="4:28" ht="14.15" customHeight="1">
      <c r="AB156" s="1"/>
    </row>
    <row r="157" spans="4:28" ht="14.15" customHeight="1">
      <c r="AB157" s="1"/>
    </row>
    <row r="158" spans="4:28" ht="14.15" customHeight="1">
      <c r="AB158" s="1"/>
    </row>
    <row r="159" spans="4:28" ht="14.15" customHeight="1">
      <c r="AB159" s="1"/>
    </row>
    <row r="160" spans="4:28" ht="14.15" customHeight="1">
      <c r="D160" s="158"/>
      <c r="AB160" s="1"/>
    </row>
  </sheetData>
  <mergeCells count="17">
    <mergeCell ref="B46:B50"/>
    <mergeCell ref="B51:B64"/>
    <mergeCell ref="C51:C64"/>
    <mergeCell ref="B6:E6"/>
    <mergeCell ref="F6:F7"/>
    <mergeCell ref="B8:C8"/>
    <mergeCell ref="D8:E8"/>
    <mergeCell ref="B9:B45"/>
    <mergeCell ref="C10:C14"/>
    <mergeCell ref="C15:C20"/>
    <mergeCell ref="C21:C24"/>
    <mergeCell ref="C25:C27"/>
    <mergeCell ref="C30:C32"/>
    <mergeCell ref="C33:C34"/>
    <mergeCell ref="C35:C38"/>
    <mergeCell ref="C40:C41"/>
    <mergeCell ref="C42:C45"/>
  </mergeCells>
  <phoneticPr fontId="3"/>
  <conditionalFormatting sqref="F9:F64">
    <cfRule type="cellIs" dxfId="6" priority="1" operator="equal">
      <formula>"有"</formula>
    </cfRule>
  </conditionalFormatting>
  <printOptions horizontalCentered="1"/>
  <pageMargins left="0.98425196850393704" right="0.98425196850393704" top="0.98425196850393704" bottom="0.98425196850393704" header="0.51181102362204722" footer="0.51181102362204722"/>
  <pageSetup paperSize="8" scale="46"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F18F1F9A67F0D046B499F773158624CA" ma:contentTypeVersion="11" ma:contentTypeDescription="新しいドキュメントを作成します。" ma:contentTypeScope="" ma:versionID="b263de00866e5b61f0262e0e941b551f">
  <xsd:schema xmlns:xsd="http://www.w3.org/2001/XMLSchema" xmlns:xs="http://www.w3.org/2001/XMLSchema" xmlns:p="http://schemas.microsoft.com/office/2006/metadata/properties" xmlns:ns2="af635c2d-bef7-4f6f-a415-05ccc9bdc1d7" xmlns:ns3="f44cf5ed-fa87-4564-9946-052150f414ee" targetNamespace="http://schemas.microsoft.com/office/2006/metadata/properties" ma:root="true" ma:fieldsID="619bc32b2ad2f1b8db8f0e5cb1f30589" ns2:_="" ns3:_="">
    <xsd:import namespace="af635c2d-bef7-4f6f-a415-05ccc9bdc1d7"/>
    <xsd:import namespace="f44cf5ed-fa87-4564-9946-052150f414ee"/>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OCR" minOccurs="0"/>
                <xsd:element ref="ns2:MediaServiceAutoKeyPoints" minOccurs="0"/>
                <xsd:element ref="ns2:MediaServiceKeyPoints" minOccurs="0"/>
                <xsd:element ref="ns2:MediaServiceDateTake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f635c2d-bef7-4f6f-a415-05ccc9bdc1d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44cf5ed-fa87-4564-9946-052150f414ee" elementFormDefault="qualified">
    <xsd:import namespace="http://schemas.microsoft.com/office/2006/documentManagement/types"/>
    <xsd:import namespace="http://schemas.microsoft.com/office/infopath/2007/PartnerControls"/>
    <xsd:element name="SharedWithUsers" ma:index="17"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32A0238-23D7-4E4D-B218-45C6750F3120}">
  <ds:schemaRefs>
    <ds:schemaRef ds:uri="http://schemas.microsoft.com/sharepoint/v3/contenttype/forms"/>
  </ds:schemaRefs>
</ds:datastoreItem>
</file>

<file path=customXml/itemProps2.xml><?xml version="1.0" encoding="utf-8"?>
<ds:datastoreItem xmlns:ds="http://schemas.openxmlformats.org/officeDocument/2006/customXml" ds:itemID="{17152F07-27C1-48A0-A75F-241F713D95ED}">
  <ds:schemaRefs>
    <ds:schemaRef ds:uri="http://purl.org/dc/elements/1.1/"/>
    <ds:schemaRef ds:uri="http://schemas.microsoft.com/office/2006/metadata/properties"/>
    <ds:schemaRef ds:uri="http://purl.org/dc/terms/"/>
    <ds:schemaRef ds:uri="http://schemas.microsoft.com/office/2006/documentManagement/types"/>
    <ds:schemaRef ds:uri="http://schemas.microsoft.com/office/infopath/2007/PartnerControls"/>
    <ds:schemaRef ds:uri="http://schemas.openxmlformats.org/package/2006/metadata/core-properties"/>
    <ds:schemaRef ds:uri="http://purl.org/dc/dcmitype/"/>
    <ds:schemaRef ds:uri="f44cf5ed-fa87-4564-9946-052150f414ee"/>
    <ds:schemaRef ds:uri="af635c2d-bef7-4f6f-a415-05ccc9bdc1d7"/>
    <ds:schemaRef ds:uri="http://www.w3.org/XML/1998/namespace"/>
  </ds:schemaRefs>
</ds:datastoreItem>
</file>

<file path=customXml/itemProps3.xml><?xml version="1.0" encoding="utf-8"?>
<ds:datastoreItem xmlns:ds="http://schemas.openxmlformats.org/officeDocument/2006/customXml" ds:itemID="{EC3D510B-F538-4C74-8F46-A6B49B43EA2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f635c2d-bef7-4f6f-a415-05ccc9bdc1d7"/>
    <ds:schemaRef ds:uri="f44cf5ed-fa87-4564-9946-052150f414e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20</vt:i4>
      </vt:variant>
      <vt:variant>
        <vt:lpstr>名前付き一覧</vt:lpstr>
      </vt:variant>
      <vt:variant>
        <vt:i4>18</vt:i4>
      </vt:variant>
    </vt:vector>
  </HeadingPairs>
  <TitlesOfParts>
    <vt:vector size="38" baseType="lpstr">
      <vt:lpstr>＜入力フォーム＞</vt:lpstr>
      <vt:lpstr>表紙</vt:lpstr>
      <vt:lpstr>財務三表</vt:lpstr>
      <vt:lpstr>運営権対価</vt:lpstr>
      <vt:lpstr>利用料金削減額</vt:lpstr>
      <vt:lpstr>各種計画支援費削減額</vt:lpstr>
      <vt:lpstr>改築費削減額</vt:lpstr>
      <vt:lpstr>主要工事一覧（土木建築）</vt:lpstr>
      <vt:lpstr>主要工事一覧（機械・電気）</vt:lpstr>
      <vt:lpstr>主要工事一覧（管路施設）</vt:lpstr>
      <vt:lpstr>＜入力例＞</vt:lpstr>
      <vt:lpstr>表紙 (例)</vt:lpstr>
      <vt:lpstr>財務三表 (例)</vt:lpstr>
      <vt:lpstr>運営権対価 (例)</vt:lpstr>
      <vt:lpstr>利用料金削減額 (例)</vt:lpstr>
      <vt:lpstr>各種計画支援費削減額 (例)</vt:lpstr>
      <vt:lpstr>改築費削減額 (例)</vt:lpstr>
      <vt:lpstr>主要工事一覧（土木建築） (例)</vt:lpstr>
      <vt:lpstr>主要工事一覧（機械・電気） (例)</vt:lpstr>
      <vt:lpstr>主要工事一覧（管路施設） (例)</vt:lpstr>
      <vt:lpstr>運営権対価!Print_Area</vt:lpstr>
      <vt:lpstr>'運営権対価 (例)'!Print_Area</vt:lpstr>
      <vt:lpstr>改築費削減額!Print_Area</vt:lpstr>
      <vt:lpstr>'改築費削減額 (例)'!Print_Area</vt:lpstr>
      <vt:lpstr>各種計画支援費削減額!Print_Area</vt:lpstr>
      <vt:lpstr>'各種計画支援費削減額 (例)'!Print_Area</vt:lpstr>
      <vt:lpstr>財務三表!Print_Area</vt:lpstr>
      <vt:lpstr>'財務三表 (例)'!Print_Area</vt:lpstr>
      <vt:lpstr>'主要工事一覧（管路施設）'!Print_Area</vt:lpstr>
      <vt:lpstr>'主要工事一覧（管路施設） (例)'!Print_Area</vt:lpstr>
      <vt:lpstr>'主要工事一覧（機械・電気）'!Print_Area</vt:lpstr>
      <vt:lpstr>'主要工事一覧（機械・電気） (例)'!Print_Area</vt:lpstr>
      <vt:lpstr>'主要工事一覧（土木建築）'!Print_Area</vt:lpstr>
      <vt:lpstr>'主要工事一覧（土木建築） (例)'!Print_Area</vt:lpstr>
      <vt:lpstr>表紙!Print_Area</vt:lpstr>
      <vt:lpstr>'表紙 (例)'!Print_Area</vt:lpstr>
      <vt:lpstr>利用料金削減額!Print_Area</vt:lpstr>
      <vt:lpstr>'利用料金削減額 (例)'!Print_Area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ctiuser</dc:creator>
  <cp:lastModifiedBy>渡邉 貴之</cp:lastModifiedBy>
  <cp:lastPrinted>2021-08-11T02:17:55Z</cp:lastPrinted>
  <dcterms:created xsi:type="dcterms:W3CDTF">2015-09-25T04:29:59Z</dcterms:created>
  <dcterms:modified xsi:type="dcterms:W3CDTF">2021-08-11T07:11:23Z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FileName">
    <vt:lpwstr/>
  </property>
  <property fmtid="{D5CDD505-2E9C-101B-9397-08002B2CF9AE}" pid="3" name="ContentTypeId">
    <vt:lpwstr>0x010100F18F1F9A67F0D046B499F773158624CA</vt:lpwstr>
  </property>
</Properties>
</file>