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S-NAS01\zaisei\☆財政課共有(新)\R7年度\19 コピー・プリントアウト\51_R8からの新契約に向けて\○プロポーザル（仮）\21_公告\"/>
    </mc:Choice>
  </mc:AlternateContent>
  <xr:revisionPtr revIDLastSave="0" documentId="13_ncr:1_{A7A8F518-E6FE-4562-837B-6A9390F1A071}" xr6:coauthVersionLast="47" xr6:coauthVersionMax="47" xr10:uidLastSave="{00000000-0000-0000-0000-000000000000}"/>
  <bookViews>
    <workbookView xWindow="-28920" yWindow="-120" windowWidth="29040" windowHeight="15720" xr2:uid="{00000000-000D-0000-FFFF-FFFF00000000}"/>
  </bookViews>
  <sheets>
    <sheet name="導入機器の概要及び使用枚数（現庁舎）" sheetId="1" r:id="rId1"/>
    <sheet name="導入機器の概要及び使用枚数（新庁舎）" sheetId="2" r:id="rId2"/>
  </sheets>
  <definedNames>
    <definedName name="_xlnm.Print_Area" localSheetId="0">'導入機器の概要及び使用枚数（現庁舎）'!$B$2:$N$41</definedName>
    <definedName name="_xlnm.Print_Area" localSheetId="1">'導入機器の概要及び使用枚数（新庁舎）'!$B$2:$N$24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H7" i="2"/>
  <c r="I7" i="2"/>
  <c r="J7" i="2"/>
  <c r="K7" i="2"/>
  <c r="L7" i="2"/>
  <c r="M7" i="2"/>
  <c r="N7" i="2"/>
  <c r="G8" i="2"/>
  <c r="H8" i="2"/>
  <c r="I8" i="2"/>
  <c r="J8" i="2"/>
  <c r="K8" i="2"/>
  <c r="L8" i="2"/>
  <c r="M8" i="2"/>
  <c r="N8" i="2"/>
  <c r="G9" i="2"/>
  <c r="H9" i="2"/>
  <c r="I9" i="2"/>
  <c r="J9" i="2"/>
  <c r="K9" i="2"/>
  <c r="L9" i="2"/>
  <c r="M9" i="2"/>
  <c r="N9" i="2"/>
  <c r="G10" i="2"/>
  <c r="H10" i="2"/>
  <c r="I10" i="2"/>
  <c r="J10" i="2"/>
  <c r="K10" i="2"/>
  <c r="L10" i="2"/>
  <c r="M10" i="2"/>
  <c r="N10" i="2"/>
  <c r="G11" i="2"/>
  <c r="H11" i="2"/>
  <c r="I11" i="2"/>
  <c r="J11" i="2"/>
  <c r="K11" i="2"/>
  <c r="L11" i="2"/>
  <c r="M11" i="2"/>
  <c r="N11" i="2"/>
  <c r="G12" i="2"/>
  <c r="H12" i="2"/>
  <c r="I12" i="2"/>
  <c r="J12" i="2"/>
  <c r="K12" i="2"/>
  <c r="L12" i="2"/>
  <c r="M12" i="2"/>
  <c r="N12" i="2"/>
  <c r="G13" i="2"/>
  <c r="H13" i="2"/>
  <c r="I13" i="2"/>
  <c r="J13" i="2"/>
  <c r="K13" i="2"/>
  <c r="L13" i="2"/>
  <c r="M13" i="2"/>
  <c r="N13" i="2"/>
  <c r="G14" i="2"/>
  <c r="H14" i="2"/>
  <c r="I14" i="2"/>
  <c r="J14" i="2"/>
  <c r="K14" i="2"/>
  <c r="L14" i="2"/>
  <c r="M14" i="2"/>
  <c r="N14" i="2"/>
  <c r="G15" i="2"/>
  <c r="H15" i="2"/>
  <c r="I15" i="2"/>
  <c r="J15" i="2"/>
  <c r="K15" i="2"/>
  <c r="L15" i="2"/>
  <c r="M15" i="2"/>
  <c r="N15" i="2"/>
  <c r="G16" i="2"/>
  <c r="H16" i="2"/>
  <c r="I16" i="2"/>
  <c r="J16" i="2"/>
  <c r="K16" i="2"/>
  <c r="L16" i="2"/>
  <c r="M16" i="2"/>
  <c r="N16" i="2"/>
  <c r="G17" i="2"/>
  <c r="H17" i="2"/>
  <c r="I17" i="2"/>
  <c r="J17" i="2"/>
  <c r="K17" i="2"/>
  <c r="L17" i="2"/>
  <c r="M17" i="2"/>
  <c r="N17" i="2"/>
  <c r="G18" i="2"/>
  <c r="H18" i="2"/>
  <c r="I18" i="2"/>
  <c r="J18" i="2"/>
  <c r="K18" i="2"/>
  <c r="L18" i="2"/>
  <c r="M18" i="2"/>
  <c r="N18" i="2"/>
  <c r="G19" i="2"/>
  <c r="H19" i="2"/>
  <c r="I19" i="2"/>
  <c r="J19" i="2"/>
  <c r="K19" i="2"/>
  <c r="L19" i="2"/>
  <c r="M19" i="2"/>
  <c r="N19" i="2"/>
  <c r="G20" i="2"/>
  <c r="H20" i="2"/>
  <c r="I20" i="2"/>
  <c r="J20" i="2"/>
  <c r="K20" i="2"/>
  <c r="L20" i="2"/>
  <c r="M20" i="2"/>
  <c r="N20" i="2"/>
  <c r="G21" i="2"/>
  <c r="H21" i="2"/>
  <c r="I21" i="2"/>
  <c r="J21" i="2"/>
  <c r="K21" i="2"/>
  <c r="L21" i="2"/>
  <c r="M21" i="2"/>
  <c r="N21" i="2"/>
  <c r="G22" i="2"/>
  <c r="H22" i="2"/>
  <c r="I22" i="2"/>
  <c r="J22" i="2"/>
  <c r="K22" i="2"/>
  <c r="L22" i="2"/>
  <c r="M22" i="2"/>
  <c r="N22" i="2"/>
  <c r="N6" i="2"/>
  <c r="M6" i="2"/>
  <c r="L6" i="2"/>
  <c r="K6" i="2"/>
  <c r="J6" i="2"/>
  <c r="I6" i="2"/>
  <c r="H6" i="2"/>
  <c r="G6" i="2"/>
  <c r="F23" i="2"/>
  <c r="E23" i="2"/>
  <c r="N23" i="2" l="1"/>
  <c r="N41" i="1"/>
  <c r="N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福田　裕太朗</author>
  </authors>
  <commentList>
    <comment ref="D4" authorId="0" shapeId="0" xr:uid="{D38B70F5-9C51-43D6-91DE-B06C0A960120}">
      <text>
        <r>
          <rPr>
            <sz val="10"/>
            <color indexed="81"/>
            <rFont val="MS P ゴシック"/>
            <family val="3"/>
            <charset val="128"/>
          </rPr>
          <t>現庁舎シートB列の番号を半角で入力してください</t>
        </r>
      </text>
    </comment>
  </commentList>
</comments>
</file>

<file path=xl/sharedStrings.xml><?xml version="1.0" encoding="utf-8"?>
<sst xmlns="http://schemas.openxmlformats.org/spreadsheetml/2006/main" count="236" uniqueCount="84">
  <si>
    <t>番号</t>
  </si>
  <si>
    <t>設置場所</t>
  </si>
  <si>
    <t>本館１階</t>
  </si>
  <si>
    <t>×</t>
  </si>
  <si>
    <t>○</t>
  </si>
  <si>
    <t>本館３階</t>
  </si>
  <si>
    <t>分館１階</t>
  </si>
  <si>
    <t>分館２階</t>
  </si>
  <si>
    <t>南下浦学校給食共同調理場</t>
  </si>
  <si>
    <t>環境センター</t>
  </si>
  <si>
    <t>南下浦出張所</t>
  </si>
  <si>
    <t>初声出張所</t>
  </si>
  <si>
    <t>三浦合同庁舎内２階</t>
  </si>
  <si>
    <t>市立病院</t>
  </si>
  <si>
    <t>三浦市三崎水産物地方卸売市場３階</t>
  </si>
  <si>
    <t>三浦市三崎水産物地方卸売市場４階</t>
  </si>
  <si>
    <t>三浦消防署</t>
  </si>
  <si>
    <t>三崎学校給食共同調理場</t>
  </si>
  <si>
    <t>三崎小学校</t>
  </si>
  <si>
    <t>岬陽小学校</t>
  </si>
  <si>
    <t>名向小学校</t>
  </si>
  <si>
    <t>南下浦小学校</t>
  </si>
  <si>
    <t>上宮田小学校</t>
  </si>
  <si>
    <t>旭小学校</t>
  </si>
  <si>
    <t>初声小学校</t>
  </si>
  <si>
    <t>三崎中学校</t>
  </si>
  <si>
    <t>南下浦中学校</t>
  </si>
  <si>
    <t>初声中学校</t>
  </si>
  <si>
    <t>月間使用予定枚数（枚）</t>
    <rPh sb="4" eb="8">
      <t>ヨテイマイスウ</t>
    </rPh>
    <rPh sb="9" eb="10">
      <t>マイ</t>
    </rPh>
    <phoneticPr fontId="1"/>
  </si>
  <si>
    <t>モノクロ</t>
    <phoneticPr fontId="1"/>
  </si>
  <si>
    <t>カラー</t>
    <phoneticPr fontId="1"/>
  </si>
  <si>
    <t>ＦＡＸ機能</t>
    <rPh sb="3" eb="5">
      <t>キノウ</t>
    </rPh>
    <phoneticPr fontId="1"/>
  </si>
  <si>
    <t>個人認証(IC)機能</t>
    <rPh sb="0" eb="2">
      <t>コジン</t>
    </rPh>
    <rPh sb="2" eb="4">
      <t>ニンショウ</t>
    </rPh>
    <rPh sb="8" eb="10">
      <t>キノウ</t>
    </rPh>
    <phoneticPr fontId="1"/>
  </si>
  <si>
    <t>スキャン機能</t>
    <rPh sb="4" eb="6">
      <t>キノウ</t>
    </rPh>
    <phoneticPr fontId="1"/>
  </si>
  <si>
    <t>新庁舎への移設</t>
    <rPh sb="0" eb="3">
      <t>シンチョウシャ</t>
    </rPh>
    <rPh sb="5" eb="7">
      <t>イセツ</t>
    </rPh>
    <phoneticPr fontId="1"/>
  </si>
  <si>
    <t>×</t>
    <phoneticPr fontId="1"/>
  </si>
  <si>
    <t>市立病院</t>
    <phoneticPr fontId="1"/>
  </si>
  <si>
    <t>三浦市三崎水産物地方卸売市場２階</t>
    <phoneticPr fontId="1"/>
  </si>
  <si>
    <t>○</t>
    <phoneticPr fontId="1"/>
  </si>
  <si>
    <t>※1</t>
    <phoneticPr fontId="1"/>
  </si>
  <si>
    <t>第２分館１階（市民交流スペース）
【市民コピー用】</t>
    <rPh sb="18" eb="20">
      <t>シミン</t>
    </rPh>
    <rPh sb="23" eb="24">
      <t>ヨウ</t>
    </rPh>
    <phoneticPr fontId="1"/>
  </si>
  <si>
    <t>【導入機器の概要及び使用枚数】（提案用：現庁舎）</t>
    <rPh sb="8" eb="9">
      <t>オヨ</t>
    </rPh>
    <rPh sb="10" eb="14">
      <t>シヨウマイスウ</t>
    </rPh>
    <rPh sb="16" eb="19">
      <t>テイアンヨウ</t>
    </rPh>
    <rPh sb="20" eb="23">
      <t>ゲンチョウシャ</t>
    </rPh>
    <phoneticPr fontId="1"/>
  </si>
  <si>
    <t>カラー
対応</t>
    <rPh sb="4" eb="6">
      <t>タイオウ</t>
    </rPh>
    <phoneticPr fontId="1"/>
  </si>
  <si>
    <t>連続出力速度（毎分）
数値を入力　A4ヨコ</t>
    <rPh sb="0" eb="6">
      <t>レンゾクシュツリョクソクド</t>
    </rPh>
    <rPh sb="7" eb="9">
      <t>マイフン</t>
    </rPh>
    <rPh sb="11" eb="13">
      <t>スウチ</t>
    </rPh>
    <rPh sb="14" eb="16">
      <t>ニュウリョク</t>
    </rPh>
    <phoneticPr fontId="1"/>
  </si>
  <si>
    <t>仕様記号等
（任意）</t>
    <rPh sb="0" eb="2">
      <t>シヨウ</t>
    </rPh>
    <rPh sb="2" eb="5">
      <t>キゴウトウ</t>
    </rPh>
    <rPh sb="7" eb="9">
      <t>ニンイ</t>
    </rPh>
    <phoneticPr fontId="1"/>
  </si>
  <si>
    <t>賃貸借料(/月)</t>
    <rPh sb="0" eb="3">
      <t>チンタイシャク</t>
    </rPh>
    <rPh sb="3" eb="4">
      <t>リョウ</t>
    </rPh>
    <rPh sb="6" eb="7">
      <t>ゲツ</t>
    </rPh>
    <phoneticPr fontId="1"/>
  </si>
  <si>
    <t>賃貸借料合計
（自動計算。ただし、複合機別の賃貸借料が算出できない場合は、合計欄を入力）</t>
    <rPh sb="0" eb="4">
      <t>チンタイシャクリョウ</t>
    </rPh>
    <rPh sb="4" eb="6">
      <t>ゴウケイ</t>
    </rPh>
    <rPh sb="8" eb="12">
      <t>ジドウケイサン</t>
    </rPh>
    <rPh sb="17" eb="21">
      <t>フクゴウキベツ</t>
    </rPh>
    <rPh sb="22" eb="26">
      <t>チンタイシャクリョウ</t>
    </rPh>
    <rPh sb="27" eb="29">
      <t>サンシュツ</t>
    </rPh>
    <rPh sb="33" eb="35">
      <t>バアイ</t>
    </rPh>
    <rPh sb="37" eb="40">
      <t>ゴウケイラン</t>
    </rPh>
    <rPh sb="41" eb="43">
      <t>ニュウリョク</t>
    </rPh>
    <phoneticPr fontId="1"/>
  </si>
  <si>
    <t>移設しないものの合計（参考）</t>
    <rPh sb="0" eb="2">
      <t>イセツ</t>
    </rPh>
    <rPh sb="8" eb="10">
      <t>ゴウケイ</t>
    </rPh>
    <rPh sb="11" eb="13">
      <t>サンコウ</t>
    </rPh>
    <phoneticPr fontId="1"/>
  </si>
  <si>
    <t>⑬</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</si>
  <si>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</si>
  <si>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</si>
  <si>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</si>
  <si>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</si>
  <si>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</si>
  <si>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</si>
  <si>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</si>
  <si>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</si>
  <si>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</si>
  <si>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</si>
  <si>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</si>
  <si>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</si>
  <si>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⑭</t>
    <phoneticPr fontId="1"/>
  </si>
  <si>
    <t>⑮</t>
    <phoneticPr fontId="1"/>
  </si>
  <si>
    <t>⑯</t>
    <phoneticPr fontId="1"/>
  </si>
  <si>
    <t>⑰</t>
    <phoneticPr fontId="1"/>
  </si>
  <si>
    <t>事業者入力欄（CからF列）</t>
    <rPh sb="0" eb="3">
      <t>ジギョウシャ</t>
    </rPh>
    <rPh sb="3" eb="6">
      <t>ニュウリョクラン</t>
    </rPh>
    <rPh sb="11" eb="12">
      <t>レツ</t>
    </rPh>
    <phoneticPr fontId="1"/>
  </si>
  <si>
    <t>現庁舎シートから自動反映・計算</t>
    <rPh sb="0" eb="3">
      <t>ゲンチョウシャ</t>
    </rPh>
    <rPh sb="8" eb="12">
      <t>ジドウハンエイ</t>
    </rPh>
    <rPh sb="13" eb="15">
      <t>ケイサン</t>
    </rPh>
    <phoneticPr fontId="1"/>
  </si>
  <si>
    <t>連続出力速度（毎分）A4ヨコ</t>
    <rPh sb="0" eb="6">
      <t>レンゾクシュツリョクソクド</t>
    </rPh>
    <rPh sb="7" eb="9">
      <t>マイフン</t>
    </rPh>
    <phoneticPr fontId="1"/>
  </si>
  <si>
    <t>※1 月間使用予定枚数欄は、資料をもとに積算し、入力してください（資料は過去の実績に基づき、概算を示したものであるため、積算いただいた数値についてもその枚数の印刷が保証されるものではありません。）。
※2導入台数が減少し、記入欄が余る場合は空欄としてください。</t>
    <rPh sb="11" eb="12">
      <t>ラン</t>
    </rPh>
    <rPh sb="14" eb="16">
      <t>シリョウ</t>
    </rPh>
    <rPh sb="20" eb="22">
      <t>セキサン</t>
    </rPh>
    <rPh sb="24" eb="26">
      <t>ニュウリョク</t>
    </rPh>
    <rPh sb="33" eb="35">
      <t>シリョウ</t>
    </rPh>
    <rPh sb="36" eb="38">
      <t>カコ</t>
    </rPh>
    <rPh sb="39" eb="41">
      <t>ジッセキ</t>
    </rPh>
    <rPh sb="42" eb="43">
      <t>モト</t>
    </rPh>
    <rPh sb="46" eb="48">
      <t>ガイサン</t>
    </rPh>
    <rPh sb="49" eb="50">
      <t>シメ</t>
    </rPh>
    <rPh sb="60" eb="62">
      <t>セキサン</t>
    </rPh>
    <rPh sb="67" eb="69">
      <t>スウチ</t>
    </rPh>
    <rPh sb="76" eb="78">
      <t>マイスウ</t>
    </rPh>
    <rPh sb="79" eb="81">
      <t>インサツ</t>
    </rPh>
    <rPh sb="82" eb="84">
      <t>ホショウ</t>
    </rPh>
    <rPh sb="102" eb="104">
      <t>ドウニュウ</t>
    </rPh>
    <rPh sb="104" eb="106">
      <t>ダイスウ</t>
    </rPh>
    <rPh sb="107" eb="109">
      <t>ゲンショウ</t>
    </rPh>
    <rPh sb="115" eb="116">
      <t>アマ</t>
    </rPh>
    <rPh sb="117" eb="119">
      <t>バアイ</t>
    </rPh>
    <rPh sb="120" eb="122">
      <t>クウラン</t>
    </rPh>
    <phoneticPr fontId="1"/>
  </si>
  <si>
    <t>現庁舎に
おける番号</t>
    <rPh sb="0" eb="3">
      <t>ゲンチョウシャ</t>
    </rPh>
    <rPh sb="8" eb="10">
      <t>バンゴウ</t>
    </rPh>
    <phoneticPr fontId="1"/>
  </si>
  <si>
    <t>【導入機器の概要及び使用枚数】（提案用：新庁舎）</t>
    <rPh sb="8" eb="9">
      <t>オヨ</t>
    </rPh>
    <rPh sb="10" eb="14">
      <t>シヨウマイスウ</t>
    </rPh>
    <rPh sb="16" eb="19">
      <t>テイアンヨウ</t>
    </rPh>
    <rPh sb="20" eb="23">
      <t>シンチョウシャ</t>
    </rPh>
    <phoneticPr fontId="1"/>
  </si>
  <si>
    <t>設置場所（図面上の記号や課名等）</t>
    <rPh sb="5" eb="8">
      <t>ズメンジョウ</t>
    </rPh>
    <rPh sb="9" eb="11">
      <t>キゴウ</t>
    </rPh>
    <rPh sb="12" eb="14">
      <t>カメイ</t>
    </rPh>
    <rPh sb="14" eb="15">
      <t>トウ</t>
    </rPh>
    <phoneticPr fontId="1"/>
  </si>
  <si>
    <t>本館２階（手前）</t>
    <rPh sb="5" eb="7">
      <t>テマエ</t>
    </rPh>
    <phoneticPr fontId="1"/>
  </si>
  <si>
    <t>本館２階（奥）</t>
    <rPh sb="5" eb="6">
      <t>オク</t>
    </rPh>
    <phoneticPr fontId="1"/>
  </si>
  <si>
    <t>分館３階（モノクロ）</t>
    <phoneticPr fontId="1"/>
  </si>
  <si>
    <t>分館３階（カラー）</t>
    <phoneticPr fontId="1"/>
  </si>
  <si>
    <t>第２分館１階（市民協働課）</t>
    <rPh sb="7" eb="12">
      <t>シミンキョウドウカ</t>
    </rPh>
    <phoneticPr fontId="1"/>
  </si>
  <si>
    <t>第２分館２階（財産管理課）</t>
    <rPh sb="7" eb="12">
      <t>ザイサンカンリカ</t>
    </rPh>
    <phoneticPr fontId="1"/>
  </si>
  <si>
    <t>第２分館２階（教育委員会）</t>
    <rPh sb="7" eb="12">
      <t>キョウイクイインカイ</t>
    </rPh>
    <phoneticPr fontId="1"/>
  </si>
  <si>
    <t>第２分館１階（文化スポーツ課）</t>
    <rPh sb="7" eb="9">
      <t>ブンカ</t>
    </rPh>
    <rPh sb="13" eb="14">
      <t>カ</t>
    </rPh>
    <phoneticPr fontId="1"/>
  </si>
  <si>
    <t>第２分館２階（営業課）</t>
    <rPh sb="0" eb="1">
      <t>ダイ</t>
    </rPh>
    <rPh sb="2" eb="4">
      <t>ブンカン</t>
    </rPh>
    <rPh sb="5" eb="6">
      <t>カイ</t>
    </rPh>
    <rPh sb="7" eb="10">
      <t>エイギョウカ</t>
    </rPh>
    <phoneticPr fontId="1"/>
  </si>
  <si>
    <t>※1 No.36は、新庁舎へ移設後も、市民等が使用できるような場所への設置を提案すること。
※2  月間使用予定枚数とは、あくまでも過去の実績に基づき概算の予定枚数を示したものであり、これを最低保証枚数とするものではない。
※3 設置場所の所在地は、市ホームページ　公共施設一覧を参照。
https://www.city.miura.kanagawa.jp/kurashi/benrina_service/1/3817.html</t>
    <phoneticPr fontId="1"/>
  </si>
  <si>
    <t>事業者入力欄（KからN列）</t>
    <rPh sb="0" eb="6">
      <t>ジギョウシャニュウリョクラン</t>
    </rPh>
    <rPh sb="11" eb="12">
      <t>レツ</t>
    </rPh>
    <phoneticPr fontId="1"/>
  </si>
  <si>
    <t>連続出力速度（毎分）現在</t>
    <rPh sb="0" eb="6">
      <t>レンゾクシュツリョクソクド</t>
    </rPh>
    <rPh sb="7" eb="9">
      <t>マイフン</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</si>
</sst>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quot;枚/分&quot;"/>
  </numFmts>
  <fonts count="6">
    <font>
      <sz val="11"/>
      <color theme="1"/>
      <name val="Yu Gothic"/>
      <family val="2"/>
      <scheme val="minor"/>
    </font>
    <font>
      <sz val="6"/>
      <name val="Yu Gothic"/>
      <family val="3"/>
      <charset val="128"/>
      <scheme val="minor"/>
    </font>
    <font>
      <sz val="10"/>
      <color indexed="81"/>
      <name val="MS P ゴシック"/>
      <family val="3"/>
      <charset val="128"/>
    </font>
    <font>
      <sz val="11"/>
      <color theme="1"/>
      <name val="Yu Gothic"/>
      <family val="2"/>
      <scheme val="minor"/>
    </font>
    <font>
      <sz val="11"/>
      <name val="Yu Gothic"/>
      <family val="2"/>
      <scheme val="minor"/>
    </font>
    <font>
      <sz val="11"/>
      <name val="Yu Gothic"/>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0.499984740745262"/>
        <bgColor indexed="64"/>
      </patternFill>
    </fill>
  </fills>
  <borders count="38">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116">
    <xf numFmtId="0" fontId="0" fillId="0" borderId="0" xfId="0"/>
    <xf numFmtId="0" fontId="0" fillId="0" borderId="1" xfId="0" applyBorder="1"/>
    <xf numFmtId="0" fontId="0" fillId="0" borderId="2" xfId="0" applyBorder="1"/>
    <xf numFmtId="0" fontId="0" fillId="0" borderId="5" xfId="0" applyBorder="1"/>
    <xf numFmtId="0" fontId="0" fillId="0" borderId="8" xfId="0" applyBorder="1"/>
    <xf numFmtId="0" fontId="0" fillId="0" borderId="10" xfId="0" applyBorder="1"/>
    <xf numFmtId="0" fontId="0" fillId="0" borderId="18" xfId="0" applyBorder="1"/>
    <xf numFmtId="0" fontId="0" fillId="0" borderId="19" xfId="0" applyBorder="1"/>
    <xf numFmtId="0" fontId="0" fillId="0" borderId="23" xfId="0" applyBorder="1" applyAlignment="1">
      <alignment wrapText="1"/>
    </xf>
    <xf numFmtId="0" fontId="0" fillId="3" borderId="8" xfId="0" applyFill="1" applyBorder="1"/>
    <xf numFmtId="0" fontId="0" fillId="3" borderId="1" xfId="0" applyFill="1" applyBorder="1"/>
    <xf numFmtId="0" fontId="0" fillId="0" borderId="0" xfId="0" applyAlignment="1">
      <alignment horizontal="center"/>
    </xf>
    <xf numFmtId="0" fontId="0" fillId="3" borderId="10" xfId="0" applyFill="1" applyBorder="1"/>
    <xf numFmtId="3" fontId="0" fillId="3" borderId="10" xfId="0" applyNumberFormat="1" applyFill="1" applyBorder="1"/>
    <xf numFmtId="0" fontId="0" fillId="3" borderId="2" xfId="0" applyFill="1" applyBorder="1"/>
    <xf numFmtId="3" fontId="0" fillId="3" borderId="2" xfId="0" applyNumberFormat="1" applyFill="1" applyBorder="1"/>
    <xf numFmtId="0" fontId="0" fillId="0" borderId="25" xfId="0" applyBorder="1"/>
    <xf numFmtId="176" fontId="0" fillId="0" borderId="18" xfId="0" applyNumberFormat="1" applyBorder="1"/>
    <xf numFmtId="0" fontId="0" fillId="0" borderId="26" xfId="0" applyBorder="1"/>
    <xf numFmtId="176" fontId="0" fillId="0" borderId="19" xfId="0" applyNumberFormat="1" applyBorder="1"/>
    <xf numFmtId="0" fontId="0" fillId="0" borderId="30" xfId="0" applyBorder="1"/>
    <xf numFmtId="0" fontId="0" fillId="3" borderId="31" xfId="0" applyFill="1" applyBorder="1"/>
    <xf numFmtId="0" fontId="0" fillId="3" borderId="30" xfId="0" applyFill="1" applyBorder="1"/>
    <xf numFmtId="3" fontId="0" fillId="3" borderId="31" xfId="0" applyNumberFormat="1" applyFill="1" applyBorder="1"/>
    <xf numFmtId="0" fontId="0" fillId="0" borderId="32" xfId="0" applyBorder="1"/>
    <xf numFmtId="176" fontId="0" fillId="0" borderId="33" xfId="0" applyNumberFormat="1" applyBorder="1"/>
    <xf numFmtId="0" fontId="0" fillId="0" borderId="31" xfId="0" applyBorder="1"/>
    <xf numFmtId="0" fontId="0" fillId="0" borderId="33" xfId="0" applyBorder="1"/>
    <xf numFmtId="0" fontId="0" fillId="0" borderId="28" xfId="0" applyBorder="1"/>
    <xf numFmtId="0" fontId="0" fillId="0" borderId="35" xfId="0" applyBorder="1"/>
    <xf numFmtId="3" fontId="0" fillId="0" borderId="35" xfId="0" applyNumberFormat="1" applyBorder="1"/>
    <xf numFmtId="0" fontId="0" fillId="0" borderId="37" xfId="0" applyBorder="1"/>
    <xf numFmtId="0" fontId="0" fillId="4" borderId="28" xfId="0" applyFill="1" applyBorder="1"/>
    <xf numFmtId="0" fontId="0" fillId="4" borderId="36" xfId="0" applyFill="1" applyBorder="1"/>
    <xf numFmtId="176" fontId="0" fillId="4" borderId="37" xfId="0" applyNumberFormat="1" applyFill="1" applyBorder="1"/>
    <xf numFmtId="0" fontId="0" fillId="4" borderId="35" xfId="0" applyFill="1" applyBorder="1"/>
    <xf numFmtId="0" fontId="0" fillId="4" borderId="37" xfId="0" applyFill="1" applyBorder="1"/>
    <xf numFmtId="38" fontId="0" fillId="0" borderId="13" xfId="1" applyFont="1" applyBorder="1" applyAlignment="1"/>
    <xf numFmtId="38" fontId="0" fillId="0" borderId="3" xfId="1" applyFont="1" applyBorder="1" applyAlignment="1"/>
    <xf numFmtId="38" fontId="0" fillId="0" borderId="34" xfId="1" applyFont="1" applyBorder="1" applyAlignment="1"/>
    <xf numFmtId="38" fontId="0" fillId="0" borderId="35" xfId="1" applyFont="1" applyBorder="1" applyAlignment="1"/>
    <xf numFmtId="38" fontId="0" fillId="0" borderId="0" xfId="1" applyFont="1" applyAlignment="1"/>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7" xfId="0" applyBorder="1"/>
    <xf numFmtId="0" fontId="0" fillId="0" borderId="14" xfId="0" applyBorder="1"/>
    <xf numFmtId="0" fontId="0" fillId="0" borderId="9" xfId="0" applyBorder="1"/>
    <xf numFmtId="0" fontId="0" fillId="0" borderId="15" xfId="0" applyBorder="1"/>
    <xf numFmtId="0" fontId="0" fillId="0" borderId="11" xfId="0" applyBorder="1"/>
    <xf numFmtId="0" fontId="0" fillId="0" borderId="12" xfId="0" applyBorder="1"/>
    <xf numFmtId="0" fontId="0" fillId="0" borderId="9" xfId="0" applyBorder="1" applyAlignment="1">
      <alignment wrapText="1"/>
    </xf>
    <xf numFmtId="0" fontId="0" fillId="0" borderId="15" xfId="0" applyBorder="1" applyAlignment="1">
      <alignment wrapText="1"/>
    </xf>
    <xf numFmtId="0" fontId="0" fillId="0" borderId="12" xfId="0" applyBorder="1" applyAlignment="1">
      <alignment wrapText="1"/>
    </xf>
    <xf numFmtId="0" fontId="0" fillId="0" borderId="24" xfId="0" applyBorder="1" applyAlignment="1">
      <alignment wrapText="1"/>
    </xf>
    <xf numFmtId="0" fontId="0" fillId="0" borderId="11" xfId="0" applyBorder="1" applyAlignment="1">
      <alignment wrapText="1"/>
    </xf>
    <xf numFmtId="0" fontId="0" fillId="0" borderId="20"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7" xfId="0" applyBorder="1" applyAlignment="1">
      <alignment wrapText="1"/>
    </xf>
    <xf numFmtId="0" fontId="0" fillId="0" borderId="14" xfId="0" applyBorder="1" applyAlignment="1">
      <alignment wrapText="1"/>
    </xf>
    <xf numFmtId="0" fontId="0" fillId="2" borderId="27" xfId="0" applyFill="1" applyBorder="1" applyAlignment="1">
      <alignment horizontal="center"/>
    </xf>
    <xf numFmtId="0" fontId="0" fillId="0" borderId="27" xfId="0" applyBorder="1" applyAlignment="1">
      <alignment horizontal="center"/>
    </xf>
    <xf numFmtId="0" fontId="4" fillId="0" borderId="0" xfId="0" applyFont="1"/>
    <xf numFmtId="0" fontId="5" fillId="2" borderId="29" xfId="0" applyFont="1" applyFill="1" applyBorder="1" applyAlignment="1">
      <alignment horizontal="center"/>
    </xf>
    <xf numFmtId="0" fontId="5" fillId="2" borderId="0" xfId="0" applyFont="1" applyFill="1" applyAlignment="1">
      <alignment horizontal="center"/>
    </xf>
    <xf numFmtId="0" fontId="5" fillId="0" borderId="7" xfId="0" applyFont="1" applyBorder="1"/>
    <xf numFmtId="0" fontId="5" fillId="0" borderId="9" xfId="0" applyFont="1" applyBorder="1"/>
    <xf numFmtId="0" fontId="5" fillId="0" borderId="11" xfId="0" applyFont="1" applyBorder="1"/>
    <xf numFmtId="0" fontId="5" fillId="0" borderId="12" xfId="0" applyFont="1" applyBorder="1"/>
    <xf numFmtId="0" fontId="5" fillId="0" borderId="11" xfId="0" applyFont="1" applyBorder="1" applyAlignment="1">
      <alignment wrapText="1"/>
    </xf>
    <xf numFmtId="0" fontId="5" fillId="0" borderId="9" xfId="0" applyFont="1" applyBorder="1" applyAlignment="1">
      <alignment wrapText="1"/>
    </xf>
    <xf numFmtId="0" fontId="5" fillId="0" borderId="16" xfId="0" applyFont="1" applyBorder="1" applyAlignment="1">
      <alignment wrapText="1"/>
    </xf>
    <xf numFmtId="0" fontId="5" fillId="0" borderId="21" xfId="0" applyFont="1" applyBorder="1" applyAlignment="1">
      <alignment wrapText="1"/>
    </xf>
    <xf numFmtId="0" fontId="5" fillId="0" borderId="7" xfId="0" applyFont="1" applyBorder="1" applyAlignment="1">
      <alignment wrapText="1"/>
    </xf>
    <xf numFmtId="0" fontId="5" fillId="0" borderId="12" xfId="0" applyFont="1" applyBorder="1" applyAlignment="1">
      <alignment wrapText="1"/>
    </xf>
    <xf numFmtId="0" fontId="5" fillId="0" borderId="14" xfId="0" applyFont="1" applyBorder="1"/>
    <xf numFmtId="0" fontId="5" fillId="0" borderId="15" xfId="0" applyFont="1" applyBorder="1"/>
    <xf numFmtId="0" fontId="5" fillId="0" borderId="5" xfId="0" applyFont="1" applyBorder="1"/>
    <xf numFmtId="0" fontId="5" fillId="0" borderId="20"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0" fontId="5" fillId="0" borderId="22" xfId="0" applyFont="1" applyBorder="1" applyAlignment="1">
      <alignment wrapText="1"/>
    </xf>
    <xf numFmtId="0" fontId="5" fillId="0" borderId="24" xfId="0" applyFont="1" applyBorder="1" applyAlignment="1">
      <alignment wrapText="1"/>
    </xf>
    <xf numFmtId="0" fontId="5" fillId="0" borderId="8" xfId="0" applyFont="1" applyBorder="1"/>
    <xf numFmtId="0" fontId="5" fillId="0" borderId="10" xfId="0" applyFont="1" applyBorder="1"/>
    <xf numFmtId="3" fontId="5" fillId="0" borderId="10" xfId="0" applyNumberFormat="1" applyFont="1" applyBorder="1"/>
    <xf numFmtId="176" fontId="5" fillId="0" borderId="18" xfId="0" applyNumberFormat="1" applyFont="1" applyBorder="1"/>
    <xf numFmtId="0" fontId="5" fillId="0" borderId="18" xfId="0" applyFont="1" applyBorder="1"/>
    <xf numFmtId="0" fontId="5" fillId="0" borderId="13" xfId="0" applyFont="1" applyBorder="1"/>
    <xf numFmtId="0" fontId="5" fillId="3" borderId="8" xfId="0" applyFont="1" applyFill="1" applyBorder="1"/>
    <xf numFmtId="0" fontId="5" fillId="3" borderId="25" xfId="0" applyFont="1" applyFill="1" applyBorder="1"/>
    <xf numFmtId="176" fontId="5" fillId="3" borderId="18" xfId="0" applyNumberFormat="1" applyFont="1" applyFill="1" applyBorder="1"/>
    <xf numFmtId="38" fontId="5" fillId="3" borderId="13" xfId="1" applyFont="1" applyFill="1" applyBorder="1" applyAlignment="1"/>
    <xf numFmtId="0" fontId="5" fillId="0" borderId="1" xfId="0" applyFont="1" applyBorder="1"/>
    <xf numFmtId="0" fontId="5" fillId="0" borderId="2" xfId="0" applyFont="1" applyBorder="1"/>
    <xf numFmtId="3" fontId="5" fillId="0" borderId="2" xfId="0" applyNumberFormat="1" applyFont="1" applyBorder="1"/>
    <xf numFmtId="176" fontId="5" fillId="0" borderId="19" xfId="0" applyNumberFormat="1" applyFont="1" applyBorder="1"/>
    <xf numFmtId="0" fontId="5" fillId="0" borderId="19" xfId="0" applyFont="1" applyBorder="1"/>
    <xf numFmtId="0" fontId="5" fillId="0" borderId="3" xfId="0" applyFont="1" applyBorder="1"/>
    <xf numFmtId="0" fontId="5" fillId="3" borderId="1" xfId="0" applyFont="1" applyFill="1" applyBorder="1"/>
    <xf numFmtId="0" fontId="5" fillId="3" borderId="26" xfId="0" applyFont="1" applyFill="1" applyBorder="1"/>
    <xf numFmtId="176" fontId="5" fillId="3" borderId="19" xfId="0" applyNumberFormat="1" applyFont="1" applyFill="1" applyBorder="1"/>
    <xf numFmtId="38" fontId="5" fillId="3" borderId="3" xfId="1" applyFont="1" applyFill="1" applyBorder="1" applyAlignment="1"/>
    <xf numFmtId="0" fontId="5" fillId="0" borderId="4" xfId="0" applyFont="1" applyBorder="1"/>
    <xf numFmtId="0" fontId="5" fillId="0" borderId="5" xfId="0" applyFont="1" applyBorder="1" applyAlignment="1">
      <alignment wrapText="1"/>
    </xf>
    <xf numFmtId="176" fontId="5" fillId="0" borderId="20" xfId="0" applyNumberFormat="1" applyFont="1" applyBorder="1"/>
    <xf numFmtId="0" fontId="5" fillId="0" borderId="20" xfId="0" applyFont="1" applyBorder="1"/>
    <xf numFmtId="0" fontId="5" fillId="0" borderId="6" xfId="0" applyFont="1" applyBorder="1"/>
    <xf numFmtId="0" fontId="5" fillId="3" borderId="4" xfId="0" applyFont="1" applyFill="1" applyBorder="1" applyAlignment="1">
      <alignment wrapText="1"/>
    </xf>
    <xf numFmtId="0" fontId="5" fillId="3" borderId="24" xfId="0" applyFont="1" applyFill="1" applyBorder="1"/>
    <xf numFmtId="176" fontId="5" fillId="3" borderId="20" xfId="0" applyNumberFormat="1" applyFont="1" applyFill="1" applyBorder="1"/>
    <xf numFmtId="38" fontId="5" fillId="3" borderId="6" xfId="1" applyFont="1" applyFill="1" applyBorder="1" applyAlignment="1"/>
    <xf numFmtId="0" fontId="5" fillId="0" borderId="0" xfId="0" applyFont="1" applyAlignment="1">
      <alignment vertical="top" wrapText="1"/>
    </xf>
    <xf numFmtId="0" fontId="5" fillId="0" borderId="23" xfId="0" applyFont="1" applyBorder="1" applyAlignment="1">
      <alignment wrapText="1"/>
    </xf>
    <xf numFmtId="38" fontId="5" fillId="0" borderId="0" xfId="1" applyFont="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41"/>
  <sheetViews>
    <sheetView tabSelected="1" view="pageBreakPreview" zoomScale="80" zoomScaleNormal="100" zoomScaleSheetLayoutView="80" workbookViewId="0">
      <pane xSplit="3" ySplit="4" topLeftCell="D5" activePane="bottomRight" state="frozen"/>
      <selection activeCell="E16" sqref="E16"/>
      <selection pane="topRight" activeCell="E16" sqref="E16"/>
      <selection pane="bottomLeft" activeCell="E16" sqref="E16"/>
      <selection pane="bottomRight"/>
    </sheetView>
  </sheetViews>
  <sheetFormatPr defaultRowHeight="18.75"/>
  <cols>
    <col min="1" max="1" width="9" style="63"/>
    <col min="2" max="2" width="5.25" style="63" customWidth="1"/>
    <col min="3" max="3" width="34.5" style="63" bestFit="1" customWidth="1"/>
    <col min="4" max="5" width="11.5" style="63" customWidth="1"/>
    <col min="6" max="6" width="12.125" style="63" customWidth="1"/>
    <col min="7" max="10" width="9" style="63"/>
    <col min="11" max="11" width="10.5" style="63" customWidth="1"/>
    <col min="12" max="12" width="9" style="63"/>
    <col min="13" max="13" width="20.125" style="63" customWidth="1"/>
    <col min="14" max="16384" width="9" style="63"/>
  </cols>
  <sheetData>
    <row r="2" spans="2:14">
      <c r="B2" s="63" t="s">
        <v>41</v>
      </c>
      <c r="K2" s="64" t="s">
        <v>82</v>
      </c>
      <c r="L2" s="65"/>
      <c r="M2" s="65"/>
      <c r="N2" s="65"/>
    </row>
    <row r="3" spans="2:14">
      <c r="B3" s="66" t="s">
        <v>0</v>
      </c>
      <c r="C3" s="67" t="s">
        <v>1</v>
      </c>
      <c r="D3" s="68" t="s">
        <v>28</v>
      </c>
      <c r="E3" s="69"/>
      <c r="F3" s="70" t="s">
        <v>83</v>
      </c>
      <c r="G3" s="71" t="s">
        <v>31</v>
      </c>
      <c r="H3" s="71" t="s">
        <v>32</v>
      </c>
      <c r="I3" s="72" t="s">
        <v>33</v>
      </c>
      <c r="J3" s="73" t="s">
        <v>34</v>
      </c>
      <c r="K3" s="74" t="s">
        <v>44</v>
      </c>
      <c r="L3" s="75" t="s">
        <v>42</v>
      </c>
      <c r="M3" s="70" t="s">
        <v>43</v>
      </c>
      <c r="N3" s="73" t="s">
        <v>45</v>
      </c>
    </row>
    <row r="4" spans="2:14">
      <c r="B4" s="76"/>
      <c r="C4" s="77"/>
      <c r="D4" s="78" t="s">
        <v>29</v>
      </c>
      <c r="E4" s="78" t="s">
        <v>30</v>
      </c>
      <c r="F4" s="79"/>
      <c r="G4" s="80"/>
      <c r="H4" s="80"/>
      <c r="I4" s="81"/>
      <c r="J4" s="82"/>
      <c r="K4" s="76"/>
      <c r="L4" s="83"/>
      <c r="M4" s="79"/>
      <c r="N4" s="82"/>
    </row>
    <row r="5" spans="2:14">
      <c r="B5" s="84">
        <v>1</v>
      </c>
      <c r="C5" s="85" t="s">
        <v>2</v>
      </c>
      <c r="D5" s="86">
        <v>29900</v>
      </c>
      <c r="E5" s="86">
        <v>0</v>
      </c>
      <c r="F5" s="87">
        <v>60</v>
      </c>
      <c r="G5" s="85" t="s">
        <v>3</v>
      </c>
      <c r="H5" s="85" t="s">
        <v>4</v>
      </c>
      <c r="I5" s="88" t="s">
        <v>4</v>
      </c>
      <c r="J5" s="89" t="s">
        <v>4</v>
      </c>
      <c r="K5" s="90"/>
      <c r="L5" s="91"/>
      <c r="M5" s="92"/>
      <c r="N5" s="93"/>
    </row>
    <row r="6" spans="2:14">
      <c r="B6" s="94">
        <v>2</v>
      </c>
      <c r="C6" s="95" t="s">
        <v>72</v>
      </c>
      <c r="D6" s="96">
        <v>18100</v>
      </c>
      <c r="E6" s="96">
        <v>0</v>
      </c>
      <c r="F6" s="97">
        <v>40</v>
      </c>
      <c r="G6" s="95" t="s">
        <v>4</v>
      </c>
      <c r="H6" s="95" t="s">
        <v>4</v>
      </c>
      <c r="I6" s="98" t="s">
        <v>4</v>
      </c>
      <c r="J6" s="99" t="s">
        <v>4</v>
      </c>
      <c r="K6" s="100"/>
      <c r="L6" s="101"/>
      <c r="M6" s="102"/>
      <c r="N6" s="103"/>
    </row>
    <row r="7" spans="2:14">
      <c r="B7" s="94">
        <v>3</v>
      </c>
      <c r="C7" s="95" t="s">
        <v>73</v>
      </c>
      <c r="D7" s="96">
        <v>17200</v>
      </c>
      <c r="E7" s="96">
        <v>0</v>
      </c>
      <c r="F7" s="97">
        <v>60</v>
      </c>
      <c r="G7" s="95" t="s">
        <v>3</v>
      </c>
      <c r="H7" s="95" t="s">
        <v>4</v>
      </c>
      <c r="I7" s="98" t="s">
        <v>4</v>
      </c>
      <c r="J7" s="99" t="s">
        <v>4</v>
      </c>
      <c r="K7" s="100"/>
      <c r="L7" s="101"/>
      <c r="M7" s="102"/>
      <c r="N7" s="103"/>
    </row>
    <row r="8" spans="2:14">
      <c r="B8" s="94">
        <v>4</v>
      </c>
      <c r="C8" s="95" t="s">
        <v>5</v>
      </c>
      <c r="D8" s="96">
        <v>5100</v>
      </c>
      <c r="E8" s="96">
        <v>0</v>
      </c>
      <c r="F8" s="97">
        <v>40</v>
      </c>
      <c r="G8" s="95" t="s">
        <v>4</v>
      </c>
      <c r="H8" s="95" t="s">
        <v>4</v>
      </c>
      <c r="I8" s="98" t="s">
        <v>4</v>
      </c>
      <c r="J8" s="99" t="s">
        <v>4</v>
      </c>
      <c r="K8" s="100"/>
      <c r="L8" s="101"/>
      <c r="M8" s="102"/>
      <c r="N8" s="103"/>
    </row>
    <row r="9" spans="2:14">
      <c r="B9" s="94">
        <v>5</v>
      </c>
      <c r="C9" s="95" t="s">
        <v>6</v>
      </c>
      <c r="D9" s="96">
        <v>19900</v>
      </c>
      <c r="E9" s="96">
        <v>0</v>
      </c>
      <c r="F9" s="97">
        <v>40</v>
      </c>
      <c r="G9" s="95" t="s">
        <v>4</v>
      </c>
      <c r="H9" s="95" t="s">
        <v>4</v>
      </c>
      <c r="I9" s="98" t="s">
        <v>4</v>
      </c>
      <c r="J9" s="99" t="s">
        <v>4</v>
      </c>
      <c r="K9" s="100"/>
      <c r="L9" s="101"/>
      <c r="M9" s="102"/>
      <c r="N9" s="103"/>
    </row>
    <row r="10" spans="2:14">
      <c r="B10" s="94">
        <v>6</v>
      </c>
      <c r="C10" s="95" t="s">
        <v>7</v>
      </c>
      <c r="D10" s="96">
        <v>27400</v>
      </c>
      <c r="E10" s="96">
        <v>0</v>
      </c>
      <c r="F10" s="97">
        <v>50</v>
      </c>
      <c r="G10" s="95" t="s">
        <v>4</v>
      </c>
      <c r="H10" s="95" t="s">
        <v>4</v>
      </c>
      <c r="I10" s="98" t="s">
        <v>4</v>
      </c>
      <c r="J10" s="99" t="s">
        <v>4</v>
      </c>
      <c r="K10" s="100"/>
      <c r="L10" s="101"/>
      <c r="M10" s="102"/>
      <c r="N10" s="103"/>
    </row>
    <row r="11" spans="2:14">
      <c r="B11" s="94">
        <v>7</v>
      </c>
      <c r="C11" s="95" t="s">
        <v>74</v>
      </c>
      <c r="D11" s="96">
        <v>8600</v>
      </c>
      <c r="E11" s="96">
        <v>0</v>
      </c>
      <c r="F11" s="97">
        <v>40</v>
      </c>
      <c r="G11" s="95" t="s">
        <v>3</v>
      </c>
      <c r="H11" s="95" t="s">
        <v>4</v>
      </c>
      <c r="I11" s="98" t="s">
        <v>4</v>
      </c>
      <c r="J11" s="99" t="s">
        <v>4</v>
      </c>
      <c r="K11" s="100"/>
      <c r="L11" s="101"/>
      <c r="M11" s="102"/>
      <c r="N11" s="103"/>
    </row>
    <row r="12" spans="2:14">
      <c r="B12" s="94">
        <v>8</v>
      </c>
      <c r="C12" s="95" t="s">
        <v>75</v>
      </c>
      <c r="D12" s="96">
        <v>20000</v>
      </c>
      <c r="E12" s="96">
        <v>10600</v>
      </c>
      <c r="F12" s="97">
        <v>50</v>
      </c>
      <c r="G12" s="95" t="s">
        <v>3</v>
      </c>
      <c r="H12" s="95" t="s">
        <v>4</v>
      </c>
      <c r="I12" s="98" t="s">
        <v>4</v>
      </c>
      <c r="J12" s="99" t="s">
        <v>4</v>
      </c>
      <c r="K12" s="100"/>
      <c r="L12" s="101"/>
      <c r="M12" s="102"/>
      <c r="N12" s="103"/>
    </row>
    <row r="13" spans="2:14">
      <c r="B13" s="94">
        <v>9</v>
      </c>
      <c r="C13" s="95" t="s">
        <v>8</v>
      </c>
      <c r="D13" s="96">
        <v>2800</v>
      </c>
      <c r="E13" s="96">
        <v>0</v>
      </c>
      <c r="F13" s="97">
        <v>40</v>
      </c>
      <c r="G13" s="95" t="s">
        <v>4</v>
      </c>
      <c r="H13" s="95" t="s">
        <v>4</v>
      </c>
      <c r="I13" s="98" t="s">
        <v>4</v>
      </c>
      <c r="J13" s="99" t="s">
        <v>35</v>
      </c>
      <c r="K13" s="100"/>
      <c r="L13" s="101"/>
      <c r="M13" s="102"/>
      <c r="N13" s="103"/>
    </row>
    <row r="14" spans="2:14">
      <c r="B14" s="94">
        <v>10</v>
      </c>
      <c r="C14" s="95" t="s">
        <v>76</v>
      </c>
      <c r="D14" s="96">
        <v>9500</v>
      </c>
      <c r="E14" s="96">
        <v>0</v>
      </c>
      <c r="F14" s="97">
        <v>40</v>
      </c>
      <c r="G14" s="95" t="s">
        <v>3</v>
      </c>
      <c r="H14" s="95" t="s">
        <v>4</v>
      </c>
      <c r="I14" s="98" t="s">
        <v>4</v>
      </c>
      <c r="J14" s="99" t="s">
        <v>4</v>
      </c>
      <c r="K14" s="100"/>
      <c r="L14" s="101"/>
      <c r="M14" s="102"/>
      <c r="N14" s="103"/>
    </row>
    <row r="15" spans="2:14">
      <c r="B15" s="94">
        <v>11</v>
      </c>
      <c r="C15" s="95" t="s">
        <v>77</v>
      </c>
      <c r="D15" s="96">
        <v>20100</v>
      </c>
      <c r="E15" s="96">
        <v>0</v>
      </c>
      <c r="F15" s="97">
        <v>40</v>
      </c>
      <c r="G15" s="95" t="s">
        <v>4</v>
      </c>
      <c r="H15" s="95" t="s">
        <v>4</v>
      </c>
      <c r="I15" s="98" t="s">
        <v>4</v>
      </c>
      <c r="J15" s="99" t="s">
        <v>4</v>
      </c>
      <c r="K15" s="100"/>
      <c r="L15" s="101"/>
      <c r="M15" s="102"/>
      <c r="N15" s="103"/>
    </row>
    <row r="16" spans="2:14">
      <c r="B16" s="94">
        <v>12</v>
      </c>
      <c r="C16" s="95" t="s">
        <v>9</v>
      </c>
      <c r="D16" s="96">
        <v>4600</v>
      </c>
      <c r="E16" s="96">
        <v>0</v>
      </c>
      <c r="F16" s="97">
        <v>40</v>
      </c>
      <c r="G16" s="95" t="s">
        <v>4</v>
      </c>
      <c r="H16" s="95" t="s">
        <v>4</v>
      </c>
      <c r="I16" s="98" t="s">
        <v>4</v>
      </c>
      <c r="J16" s="99" t="s">
        <v>35</v>
      </c>
      <c r="K16" s="100"/>
      <c r="L16" s="101"/>
      <c r="M16" s="102"/>
      <c r="N16" s="103"/>
    </row>
    <row r="17" spans="2:14">
      <c r="B17" s="94">
        <v>13</v>
      </c>
      <c r="C17" s="95" t="s">
        <v>10</v>
      </c>
      <c r="D17" s="96">
        <v>1600</v>
      </c>
      <c r="E17" s="96">
        <v>0</v>
      </c>
      <c r="F17" s="97">
        <v>30</v>
      </c>
      <c r="G17" s="95" t="s">
        <v>4</v>
      </c>
      <c r="H17" s="95" t="s">
        <v>4</v>
      </c>
      <c r="I17" s="98" t="s">
        <v>4</v>
      </c>
      <c r="J17" s="99" t="s">
        <v>35</v>
      </c>
      <c r="K17" s="100"/>
      <c r="L17" s="101"/>
      <c r="M17" s="102"/>
      <c r="N17" s="103"/>
    </row>
    <row r="18" spans="2:14">
      <c r="B18" s="94">
        <v>14</v>
      </c>
      <c r="C18" s="95" t="s">
        <v>11</v>
      </c>
      <c r="D18" s="96">
        <v>1400</v>
      </c>
      <c r="E18" s="96">
        <v>0</v>
      </c>
      <c r="F18" s="97">
        <v>30</v>
      </c>
      <c r="G18" s="95" t="s">
        <v>4</v>
      </c>
      <c r="H18" s="95" t="s">
        <v>4</v>
      </c>
      <c r="I18" s="98" t="s">
        <v>4</v>
      </c>
      <c r="J18" s="99" t="s">
        <v>35</v>
      </c>
      <c r="K18" s="100"/>
      <c r="L18" s="101"/>
      <c r="M18" s="102"/>
      <c r="N18" s="103"/>
    </row>
    <row r="19" spans="2:14">
      <c r="B19" s="94">
        <v>15</v>
      </c>
      <c r="C19" s="95" t="s">
        <v>78</v>
      </c>
      <c r="D19" s="96">
        <v>28700</v>
      </c>
      <c r="E19" s="96">
        <v>0</v>
      </c>
      <c r="F19" s="97">
        <v>50</v>
      </c>
      <c r="G19" s="95" t="s">
        <v>3</v>
      </c>
      <c r="H19" s="95" t="s">
        <v>4</v>
      </c>
      <c r="I19" s="98" t="s">
        <v>4</v>
      </c>
      <c r="J19" s="99" t="s">
        <v>4</v>
      </c>
      <c r="K19" s="100"/>
      <c r="L19" s="101"/>
      <c r="M19" s="102"/>
      <c r="N19" s="103"/>
    </row>
    <row r="20" spans="2:14">
      <c r="B20" s="94">
        <v>16</v>
      </c>
      <c r="C20" s="95" t="s">
        <v>79</v>
      </c>
      <c r="D20" s="96">
        <v>5600</v>
      </c>
      <c r="E20" s="96">
        <v>0</v>
      </c>
      <c r="F20" s="97">
        <v>40</v>
      </c>
      <c r="G20" s="95" t="s">
        <v>4</v>
      </c>
      <c r="H20" s="95" t="s">
        <v>4</v>
      </c>
      <c r="I20" s="98" t="s">
        <v>4</v>
      </c>
      <c r="J20" s="99" t="s">
        <v>4</v>
      </c>
      <c r="K20" s="100"/>
      <c r="L20" s="101"/>
      <c r="M20" s="102"/>
      <c r="N20" s="103"/>
    </row>
    <row r="21" spans="2:14">
      <c r="B21" s="94">
        <v>17</v>
      </c>
      <c r="C21" s="95" t="s">
        <v>12</v>
      </c>
      <c r="D21" s="96">
        <v>14200</v>
      </c>
      <c r="E21" s="96">
        <v>0</v>
      </c>
      <c r="F21" s="97">
        <v>40</v>
      </c>
      <c r="G21" s="95" t="s">
        <v>4</v>
      </c>
      <c r="H21" s="95" t="s">
        <v>4</v>
      </c>
      <c r="I21" s="98" t="s">
        <v>4</v>
      </c>
      <c r="J21" s="99" t="s">
        <v>4</v>
      </c>
      <c r="K21" s="100"/>
      <c r="L21" s="101"/>
      <c r="M21" s="102"/>
      <c r="N21" s="103"/>
    </row>
    <row r="22" spans="2:14">
      <c r="B22" s="94">
        <v>18</v>
      </c>
      <c r="C22" s="95" t="s">
        <v>13</v>
      </c>
      <c r="D22" s="96">
        <v>11700</v>
      </c>
      <c r="E22" s="96">
        <v>0</v>
      </c>
      <c r="F22" s="97">
        <v>50</v>
      </c>
      <c r="G22" s="95" t="s">
        <v>4</v>
      </c>
      <c r="H22" s="95" t="s">
        <v>4</v>
      </c>
      <c r="I22" s="98" t="s">
        <v>4</v>
      </c>
      <c r="J22" s="99" t="s">
        <v>35</v>
      </c>
      <c r="K22" s="100"/>
      <c r="L22" s="101"/>
      <c r="M22" s="102"/>
      <c r="N22" s="103"/>
    </row>
    <row r="23" spans="2:14">
      <c r="B23" s="94">
        <v>19</v>
      </c>
      <c r="C23" s="95" t="s">
        <v>36</v>
      </c>
      <c r="D23" s="96">
        <v>7600</v>
      </c>
      <c r="E23" s="96">
        <v>1300</v>
      </c>
      <c r="F23" s="97">
        <v>40</v>
      </c>
      <c r="G23" s="95" t="s">
        <v>3</v>
      </c>
      <c r="H23" s="95" t="s">
        <v>4</v>
      </c>
      <c r="I23" s="98" t="s">
        <v>4</v>
      </c>
      <c r="J23" s="99" t="s">
        <v>35</v>
      </c>
      <c r="K23" s="100"/>
      <c r="L23" s="101"/>
      <c r="M23" s="102"/>
      <c r="N23" s="103"/>
    </row>
    <row r="24" spans="2:14">
      <c r="B24" s="94">
        <v>20</v>
      </c>
      <c r="C24" s="95" t="s">
        <v>37</v>
      </c>
      <c r="D24" s="96">
        <v>9000</v>
      </c>
      <c r="E24" s="96">
        <v>0</v>
      </c>
      <c r="F24" s="97">
        <v>40</v>
      </c>
      <c r="G24" s="95" t="s">
        <v>4</v>
      </c>
      <c r="H24" s="95" t="s">
        <v>4</v>
      </c>
      <c r="I24" s="98" t="s">
        <v>4</v>
      </c>
      <c r="J24" s="99" t="s">
        <v>35</v>
      </c>
      <c r="K24" s="100"/>
      <c r="L24" s="101"/>
      <c r="M24" s="102"/>
      <c r="N24" s="103"/>
    </row>
    <row r="25" spans="2:14">
      <c r="B25" s="94">
        <v>21</v>
      </c>
      <c r="C25" s="95" t="s">
        <v>14</v>
      </c>
      <c r="D25" s="95">
        <v>7400</v>
      </c>
      <c r="E25" s="95">
        <v>1500</v>
      </c>
      <c r="F25" s="97">
        <v>40</v>
      </c>
      <c r="G25" s="95" t="s">
        <v>3</v>
      </c>
      <c r="H25" s="95" t="s">
        <v>4</v>
      </c>
      <c r="I25" s="98" t="s">
        <v>4</v>
      </c>
      <c r="J25" s="99" t="s">
        <v>38</v>
      </c>
      <c r="K25" s="100"/>
      <c r="L25" s="101"/>
      <c r="M25" s="102"/>
      <c r="N25" s="103"/>
    </row>
    <row r="26" spans="2:14">
      <c r="B26" s="94">
        <v>22</v>
      </c>
      <c r="C26" s="95" t="s">
        <v>15</v>
      </c>
      <c r="D26" s="96">
        <v>9400</v>
      </c>
      <c r="E26" s="96">
        <v>0</v>
      </c>
      <c r="F26" s="97">
        <v>40</v>
      </c>
      <c r="G26" s="95" t="s">
        <v>4</v>
      </c>
      <c r="H26" s="95" t="s">
        <v>4</v>
      </c>
      <c r="I26" s="98" t="s">
        <v>4</v>
      </c>
      <c r="J26" s="99" t="s">
        <v>4</v>
      </c>
      <c r="K26" s="100"/>
      <c r="L26" s="101"/>
      <c r="M26" s="102"/>
      <c r="N26" s="103"/>
    </row>
    <row r="27" spans="2:14">
      <c r="B27" s="94">
        <v>23</v>
      </c>
      <c r="C27" s="95" t="s">
        <v>80</v>
      </c>
      <c r="D27" s="96">
        <v>10800</v>
      </c>
      <c r="E27" s="96">
        <v>0</v>
      </c>
      <c r="F27" s="97">
        <v>40</v>
      </c>
      <c r="G27" s="95" t="s">
        <v>4</v>
      </c>
      <c r="H27" s="95" t="s">
        <v>4</v>
      </c>
      <c r="I27" s="98" t="s">
        <v>4</v>
      </c>
      <c r="J27" s="99" t="s">
        <v>4</v>
      </c>
      <c r="K27" s="100"/>
      <c r="L27" s="101"/>
      <c r="M27" s="102"/>
      <c r="N27" s="103"/>
    </row>
    <row r="28" spans="2:14">
      <c r="B28" s="94">
        <v>24</v>
      </c>
      <c r="C28" s="95" t="s">
        <v>16</v>
      </c>
      <c r="D28" s="96">
        <v>5800</v>
      </c>
      <c r="E28" s="96">
        <v>0</v>
      </c>
      <c r="F28" s="97">
        <v>50</v>
      </c>
      <c r="G28" s="95" t="s">
        <v>4</v>
      </c>
      <c r="H28" s="95" t="s">
        <v>4</v>
      </c>
      <c r="I28" s="98" t="s">
        <v>4</v>
      </c>
      <c r="J28" s="99" t="s">
        <v>35</v>
      </c>
      <c r="K28" s="100"/>
      <c r="L28" s="101"/>
      <c r="M28" s="102"/>
      <c r="N28" s="103"/>
    </row>
    <row r="29" spans="2:14">
      <c r="B29" s="94">
        <v>25</v>
      </c>
      <c r="C29" s="95" t="s">
        <v>17</v>
      </c>
      <c r="D29" s="96">
        <v>1000</v>
      </c>
      <c r="E29" s="96">
        <v>0</v>
      </c>
      <c r="F29" s="97">
        <v>30</v>
      </c>
      <c r="G29" s="95" t="s">
        <v>4</v>
      </c>
      <c r="H29" s="95" t="s">
        <v>4</v>
      </c>
      <c r="I29" s="98" t="s">
        <v>4</v>
      </c>
      <c r="J29" s="99" t="s">
        <v>4</v>
      </c>
      <c r="K29" s="100"/>
      <c r="L29" s="101"/>
      <c r="M29" s="102"/>
      <c r="N29" s="103"/>
    </row>
    <row r="30" spans="2:14">
      <c r="B30" s="94">
        <v>26</v>
      </c>
      <c r="C30" s="95" t="s">
        <v>18</v>
      </c>
      <c r="D30" s="96">
        <v>18000</v>
      </c>
      <c r="E30" s="96">
        <v>0</v>
      </c>
      <c r="F30" s="97">
        <v>50</v>
      </c>
      <c r="G30" s="95" t="s">
        <v>3</v>
      </c>
      <c r="H30" s="95" t="s">
        <v>3</v>
      </c>
      <c r="I30" s="98" t="s">
        <v>4</v>
      </c>
      <c r="J30" s="99" t="s">
        <v>35</v>
      </c>
      <c r="K30" s="100"/>
      <c r="L30" s="101"/>
      <c r="M30" s="102"/>
      <c r="N30" s="103"/>
    </row>
    <row r="31" spans="2:14">
      <c r="B31" s="94">
        <v>27</v>
      </c>
      <c r="C31" s="95" t="s">
        <v>19</v>
      </c>
      <c r="D31" s="96">
        <v>20000</v>
      </c>
      <c r="E31" s="96">
        <v>0</v>
      </c>
      <c r="F31" s="97">
        <v>50</v>
      </c>
      <c r="G31" s="95" t="s">
        <v>3</v>
      </c>
      <c r="H31" s="95" t="s">
        <v>3</v>
      </c>
      <c r="I31" s="98" t="s">
        <v>4</v>
      </c>
      <c r="J31" s="99" t="s">
        <v>35</v>
      </c>
      <c r="K31" s="100"/>
      <c r="L31" s="101"/>
      <c r="M31" s="102"/>
      <c r="N31" s="103"/>
    </row>
    <row r="32" spans="2:14">
      <c r="B32" s="94">
        <v>28</v>
      </c>
      <c r="C32" s="95" t="s">
        <v>20</v>
      </c>
      <c r="D32" s="96">
        <v>18900</v>
      </c>
      <c r="E32" s="96">
        <v>0</v>
      </c>
      <c r="F32" s="97">
        <v>40</v>
      </c>
      <c r="G32" s="95" t="s">
        <v>3</v>
      </c>
      <c r="H32" s="95" t="s">
        <v>3</v>
      </c>
      <c r="I32" s="98" t="s">
        <v>4</v>
      </c>
      <c r="J32" s="99" t="s">
        <v>35</v>
      </c>
      <c r="K32" s="100"/>
      <c r="L32" s="101"/>
      <c r="M32" s="102"/>
      <c r="N32" s="103"/>
    </row>
    <row r="33" spans="2:14">
      <c r="B33" s="94">
        <v>29</v>
      </c>
      <c r="C33" s="95" t="s">
        <v>21</v>
      </c>
      <c r="D33" s="96">
        <v>16700</v>
      </c>
      <c r="E33" s="96">
        <v>0</v>
      </c>
      <c r="F33" s="97">
        <v>40</v>
      </c>
      <c r="G33" s="95" t="s">
        <v>3</v>
      </c>
      <c r="H33" s="95" t="s">
        <v>3</v>
      </c>
      <c r="I33" s="98" t="s">
        <v>4</v>
      </c>
      <c r="J33" s="99" t="s">
        <v>35</v>
      </c>
      <c r="K33" s="100"/>
      <c r="L33" s="101"/>
      <c r="M33" s="102"/>
      <c r="N33" s="103"/>
    </row>
    <row r="34" spans="2:14">
      <c r="B34" s="94">
        <v>30</v>
      </c>
      <c r="C34" s="95" t="s">
        <v>22</v>
      </c>
      <c r="D34" s="96">
        <v>22200</v>
      </c>
      <c r="E34" s="96">
        <v>0</v>
      </c>
      <c r="F34" s="97">
        <v>40</v>
      </c>
      <c r="G34" s="95" t="s">
        <v>3</v>
      </c>
      <c r="H34" s="95" t="s">
        <v>3</v>
      </c>
      <c r="I34" s="98" t="s">
        <v>4</v>
      </c>
      <c r="J34" s="99" t="s">
        <v>35</v>
      </c>
      <c r="K34" s="100"/>
      <c r="L34" s="101"/>
      <c r="M34" s="102"/>
      <c r="N34" s="103"/>
    </row>
    <row r="35" spans="2:14">
      <c r="B35" s="94">
        <v>31</v>
      </c>
      <c r="C35" s="95" t="s">
        <v>23</v>
      </c>
      <c r="D35" s="96">
        <v>20800</v>
      </c>
      <c r="E35" s="96">
        <v>0</v>
      </c>
      <c r="F35" s="97">
        <v>40</v>
      </c>
      <c r="G35" s="95" t="s">
        <v>3</v>
      </c>
      <c r="H35" s="95" t="s">
        <v>3</v>
      </c>
      <c r="I35" s="98" t="s">
        <v>4</v>
      </c>
      <c r="J35" s="99" t="s">
        <v>35</v>
      </c>
      <c r="K35" s="100"/>
      <c r="L35" s="101"/>
      <c r="M35" s="102"/>
      <c r="N35" s="103"/>
    </row>
    <row r="36" spans="2:14">
      <c r="B36" s="94">
        <v>32</v>
      </c>
      <c r="C36" s="95" t="s">
        <v>24</v>
      </c>
      <c r="D36" s="96">
        <v>13000</v>
      </c>
      <c r="E36" s="96">
        <v>0</v>
      </c>
      <c r="F36" s="97">
        <v>40</v>
      </c>
      <c r="G36" s="95" t="s">
        <v>3</v>
      </c>
      <c r="H36" s="95" t="s">
        <v>3</v>
      </c>
      <c r="I36" s="98" t="s">
        <v>4</v>
      </c>
      <c r="J36" s="99" t="s">
        <v>35</v>
      </c>
      <c r="K36" s="100"/>
      <c r="L36" s="101"/>
      <c r="M36" s="102"/>
      <c r="N36" s="103"/>
    </row>
    <row r="37" spans="2:14">
      <c r="B37" s="94">
        <v>33</v>
      </c>
      <c r="C37" s="95" t="s">
        <v>25</v>
      </c>
      <c r="D37" s="96">
        <v>18300</v>
      </c>
      <c r="E37" s="96">
        <v>0</v>
      </c>
      <c r="F37" s="97">
        <v>50</v>
      </c>
      <c r="G37" s="95" t="s">
        <v>3</v>
      </c>
      <c r="H37" s="95" t="s">
        <v>3</v>
      </c>
      <c r="I37" s="98" t="s">
        <v>4</v>
      </c>
      <c r="J37" s="99" t="s">
        <v>35</v>
      </c>
      <c r="K37" s="100"/>
      <c r="L37" s="101"/>
      <c r="M37" s="102"/>
      <c r="N37" s="103"/>
    </row>
    <row r="38" spans="2:14">
      <c r="B38" s="94">
        <v>34</v>
      </c>
      <c r="C38" s="95" t="s">
        <v>26</v>
      </c>
      <c r="D38" s="96">
        <v>21000</v>
      </c>
      <c r="E38" s="96">
        <v>0</v>
      </c>
      <c r="F38" s="97">
        <v>40</v>
      </c>
      <c r="G38" s="95" t="s">
        <v>3</v>
      </c>
      <c r="H38" s="95" t="s">
        <v>3</v>
      </c>
      <c r="I38" s="98" t="s">
        <v>4</v>
      </c>
      <c r="J38" s="99" t="s">
        <v>35</v>
      </c>
      <c r="K38" s="100"/>
      <c r="L38" s="101"/>
      <c r="M38" s="102"/>
      <c r="N38" s="103"/>
    </row>
    <row r="39" spans="2:14">
      <c r="B39" s="94">
        <v>35</v>
      </c>
      <c r="C39" s="95" t="s">
        <v>27</v>
      </c>
      <c r="D39" s="96">
        <v>24000</v>
      </c>
      <c r="E39" s="96">
        <v>0</v>
      </c>
      <c r="F39" s="97">
        <v>50</v>
      </c>
      <c r="G39" s="95" t="s">
        <v>3</v>
      </c>
      <c r="H39" s="95" t="s">
        <v>3</v>
      </c>
      <c r="I39" s="98" t="s">
        <v>4</v>
      </c>
      <c r="J39" s="99" t="s">
        <v>35</v>
      </c>
      <c r="K39" s="100"/>
      <c r="L39" s="101"/>
      <c r="M39" s="102"/>
      <c r="N39" s="103"/>
    </row>
    <row r="40" spans="2:14" ht="37.5">
      <c r="B40" s="104">
        <v>36</v>
      </c>
      <c r="C40" s="105" t="s">
        <v>40</v>
      </c>
      <c r="D40" s="78">
        <v>1000</v>
      </c>
      <c r="E40" s="78">
        <v>200</v>
      </c>
      <c r="F40" s="106">
        <v>20</v>
      </c>
      <c r="G40" s="78" t="s">
        <v>3</v>
      </c>
      <c r="H40" s="78" t="s">
        <v>3</v>
      </c>
      <c r="I40" s="107" t="s">
        <v>3</v>
      </c>
      <c r="J40" s="108" t="s">
        <v>39</v>
      </c>
      <c r="K40" s="109"/>
      <c r="L40" s="110"/>
      <c r="M40" s="111"/>
      <c r="N40" s="112"/>
    </row>
    <row r="41" spans="2:14" ht="120" customHeight="1">
      <c r="B41" s="113" t="s">
        <v>81</v>
      </c>
      <c r="C41" s="113"/>
      <c r="D41" s="113"/>
      <c r="E41" s="113"/>
      <c r="F41" s="113"/>
      <c r="G41" s="113"/>
      <c r="H41" s="113"/>
      <c r="I41" s="113"/>
      <c r="J41" s="113"/>
      <c r="K41" s="114" t="s">
        <v>46</v>
      </c>
      <c r="L41" s="114"/>
      <c r="M41" s="114"/>
      <c r="N41" s="115">
        <f>SUM(N5:N40)</f>
        <v>0</v>
      </c>
    </row>
  </sheetData>
  <mergeCells count="15">
    <mergeCell ref="K2:N2"/>
    <mergeCell ref="N3:N4"/>
    <mergeCell ref="K41:M41"/>
    <mergeCell ref="B41:J41"/>
    <mergeCell ref="B3:B4"/>
    <mergeCell ref="C3:C4"/>
    <mergeCell ref="D3:E3"/>
    <mergeCell ref="G3:G4"/>
    <mergeCell ref="H3:H4"/>
    <mergeCell ref="L3:L4"/>
    <mergeCell ref="M3:M4"/>
    <mergeCell ref="I3:I4"/>
    <mergeCell ref="J3:J4"/>
    <mergeCell ref="K3:K4"/>
    <mergeCell ref="F3:F4"/>
  </mergeCells>
  <phoneticPr fontId="1"/>
  <dataValidations count="1">
    <dataValidation type="list" allowBlank="1" showInputMessage="1" showErrorMessage="1" sqref="L5:L40" xr:uid="{1CB0B4D0-9847-419C-919B-B3CAFDE39550}">
      <formula1>"○,×"</formula1>
    </dataValidation>
  </dataValidations>
  <pageMargins left="0.70866141732283472" right="0.70866141732283472" top="0.74803149606299213" bottom="0.74803149606299213" header="0.31496062992125984" footer="0.31496062992125984"/>
  <pageSetup paperSize="9" scale="47" orientation="landscape" r:id="rId1"/>
  <headerFooter>
    <oddFooter>&amp;L【様式11】導入機器仕様（提案用）</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20E95-57A9-40A0-843D-0921A4916965}">
  <dimension ref="B2:N24"/>
  <sheetViews>
    <sheetView view="pageBreakPreview" zoomScale="80" zoomScaleNormal="100" zoomScaleSheetLayoutView="80" workbookViewId="0"/>
  </sheetViews>
  <sheetFormatPr defaultRowHeight="18.75"/>
  <cols>
    <col min="2" max="2" width="5.25" customWidth="1"/>
    <col min="3" max="3" width="34.5" bestFit="1" customWidth="1"/>
    <col min="4" max="4" width="11.875" customWidth="1"/>
    <col min="5" max="6" width="11.5" customWidth="1"/>
    <col min="7" max="7" width="10.5" customWidth="1"/>
    <col min="8" max="8" width="7.25" customWidth="1"/>
    <col min="9" max="9" width="15.375" customWidth="1"/>
    <col min="10" max="10" width="7.875" customWidth="1"/>
  </cols>
  <sheetData>
    <row r="2" spans="2:14">
      <c r="B2" t="s">
        <v>70</v>
      </c>
      <c r="G2">
        <v>10</v>
      </c>
      <c r="H2">
        <v>11</v>
      </c>
      <c r="I2">
        <v>12</v>
      </c>
      <c r="J2">
        <v>6</v>
      </c>
      <c r="K2">
        <v>7</v>
      </c>
      <c r="L2">
        <v>8</v>
      </c>
      <c r="M2">
        <v>9</v>
      </c>
      <c r="N2" s="11">
        <v>13</v>
      </c>
    </row>
    <row r="3" spans="2:14">
      <c r="C3" s="61" t="s">
        <v>65</v>
      </c>
      <c r="D3" s="61"/>
      <c r="E3" s="61"/>
      <c r="F3" s="61"/>
      <c r="G3" s="62" t="s">
        <v>66</v>
      </c>
      <c r="H3" s="62"/>
      <c r="I3" s="62"/>
      <c r="J3" s="62"/>
      <c r="K3" s="62"/>
      <c r="L3" s="62"/>
      <c r="M3" s="62"/>
      <c r="N3" s="62"/>
    </row>
    <row r="4" spans="2:14">
      <c r="B4" s="45" t="s">
        <v>0</v>
      </c>
      <c r="C4" s="47" t="s">
        <v>71</v>
      </c>
      <c r="D4" s="59" t="s">
        <v>69</v>
      </c>
      <c r="E4" s="49" t="s">
        <v>28</v>
      </c>
      <c r="F4" s="50"/>
      <c r="G4" s="59" t="s">
        <v>44</v>
      </c>
      <c r="H4" s="53" t="s">
        <v>42</v>
      </c>
      <c r="I4" s="55" t="s">
        <v>67</v>
      </c>
      <c r="J4" s="51" t="s">
        <v>31</v>
      </c>
      <c r="K4" s="51" t="s">
        <v>32</v>
      </c>
      <c r="L4" s="57" t="s">
        <v>33</v>
      </c>
      <c r="M4" s="57" t="s">
        <v>34</v>
      </c>
      <c r="N4" s="42" t="s">
        <v>45</v>
      </c>
    </row>
    <row r="5" spans="2:14">
      <c r="B5" s="46"/>
      <c r="C5" s="48"/>
      <c r="D5" s="60"/>
      <c r="E5" s="3" t="s">
        <v>29</v>
      </c>
      <c r="F5" s="3" t="s">
        <v>30</v>
      </c>
      <c r="G5" s="46"/>
      <c r="H5" s="54"/>
      <c r="I5" s="56"/>
      <c r="J5" s="52"/>
      <c r="K5" s="52"/>
      <c r="L5" s="58"/>
      <c r="M5" s="58"/>
      <c r="N5" s="43"/>
    </row>
    <row r="6" spans="2:14">
      <c r="B6" s="4" t="s">
        <v>49</v>
      </c>
      <c r="C6" s="12"/>
      <c r="D6" s="9"/>
      <c r="E6" s="13"/>
      <c r="F6" s="13"/>
      <c r="G6" s="4" t="str">
        <f>IFERROR(IF(VLOOKUP($D6,'導入機器の概要及び使用枚数（現庁舎）'!$B$5:$N$40,10,0)="","",VLOOKUP($D6,'導入機器の概要及び使用枚数（現庁舎）'!$B$5:$N$40,10,0)),"")</f>
        <v/>
      </c>
      <c r="H6" s="16" t="str">
        <f>IFERROR(IF(VLOOKUP($D6,'導入機器の概要及び使用枚数（現庁舎）'!$B$5:$N$40,11,0)="","",VLOOKUP($D6,'導入機器の概要及び使用枚数（現庁舎）'!$B$5:$N$40,11,0)),"")</f>
        <v/>
      </c>
      <c r="I6" s="17" t="str">
        <f>IFERROR(IF(VLOOKUP($D6,'導入機器の概要及び使用枚数（現庁舎）'!$B$5:$N$40,12,0)="","",VLOOKUP($D6,'導入機器の概要及び使用枚数（現庁舎）'!$B$5:$N$40,12,0)),"")</f>
        <v/>
      </c>
      <c r="J6" s="5" t="str">
        <f>IFERROR(IF(VLOOKUP($D6,'導入機器の概要及び使用枚数（現庁舎）'!$B$5:$N$40,6,0)="","",VLOOKUP($D6,'導入機器の概要及び使用枚数（現庁舎）'!$B$5:$N$40,6,0)),"")</f>
        <v/>
      </c>
      <c r="K6" s="5" t="str">
        <f>IFERROR(IF(VLOOKUP($D6,'導入機器の概要及び使用枚数（現庁舎）'!$B$5:$N$40,7,0)="","",VLOOKUP($D6,'導入機器の概要及び使用枚数（現庁舎）'!$B$5:$N$40,7,0)),"")</f>
        <v/>
      </c>
      <c r="L6" s="6" t="str">
        <f>IFERROR(IF(VLOOKUP($D6,'導入機器の概要及び使用枚数（現庁舎）'!$B$5:$N$40,8,0)="","",VLOOKUP($D6,'導入機器の概要及び使用枚数（現庁舎）'!$B$5:$N$40,8,0)),"")</f>
        <v/>
      </c>
      <c r="M6" s="6" t="str">
        <f>IFERROR(IF(VLOOKUP($D6,'導入機器の概要及び使用枚数（現庁舎）'!$B$5:$N$40,9,0)="","",VLOOKUP($D6,'導入機器の概要及び使用枚数（現庁舎）'!$B$5:$N$40,9,0)),"")</f>
        <v/>
      </c>
      <c r="N6" s="37" t="str">
        <f>IFERROR(IF(VLOOKUP($D6,'導入機器の概要及び使用枚数（現庁舎）'!$B$5:$N$40,13,0)="","",VLOOKUP($D6,'導入機器の概要及び使用枚数（現庁舎）'!$B$5:$N$40,13,0)),"")</f>
        <v/>
      </c>
    </row>
    <row r="7" spans="2:14">
      <c r="B7" s="1" t="s">
        <v>50</v>
      </c>
      <c r="C7" s="14"/>
      <c r="D7" s="10"/>
      <c r="E7" s="15"/>
      <c r="F7" s="15"/>
      <c r="G7" s="1" t="str">
        <f>IFERROR(IF(VLOOKUP($D7,'導入機器の概要及び使用枚数（現庁舎）'!$B$5:$N$40,10,0)="","",VLOOKUP($D7,'導入機器の概要及び使用枚数（現庁舎）'!$B$5:$N$40,10,0)),"")</f>
        <v/>
      </c>
      <c r="H7" s="18" t="str">
        <f>IFERROR(IF(VLOOKUP($D7,'導入機器の概要及び使用枚数（現庁舎）'!$B$5:$N$40,11,0)="","",VLOOKUP($D7,'導入機器の概要及び使用枚数（現庁舎）'!$B$5:$N$40,11,0)),"")</f>
        <v/>
      </c>
      <c r="I7" s="19" t="str">
        <f>IFERROR(IF(VLOOKUP($D7,'導入機器の概要及び使用枚数（現庁舎）'!$B$5:$N$40,12,0)="","",VLOOKUP($D7,'導入機器の概要及び使用枚数（現庁舎）'!$B$5:$N$40,12,0)),"")</f>
        <v/>
      </c>
      <c r="J7" s="2" t="str">
        <f>IFERROR(IF(VLOOKUP($D7,'導入機器の概要及び使用枚数（現庁舎）'!$B$5:$N$40,6,0)="","",VLOOKUP($D7,'導入機器の概要及び使用枚数（現庁舎）'!$B$5:$N$40,6,0)),"")</f>
        <v/>
      </c>
      <c r="K7" s="2" t="str">
        <f>IFERROR(IF(VLOOKUP($D7,'導入機器の概要及び使用枚数（現庁舎）'!$B$5:$N$40,7,0)="","",VLOOKUP($D7,'導入機器の概要及び使用枚数（現庁舎）'!$B$5:$N$40,7,0)),"")</f>
        <v/>
      </c>
      <c r="L7" s="7" t="str">
        <f>IFERROR(IF(VLOOKUP($D7,'導入機器の概要及び使用枚数（現庁舎）'!$B$5:$N$40,8,0)="","",VLOOKUP($D7,'導入機器の概要及び使用枚数（現庁舎）'!$B$5:$N$40,8,0)),"")</f>
        <v/>
      </c>
      <c r="M7" s="7" t="str">
        <f>IFERROR(IF(VLOOKUP($D7,'導入機器の概要及び使用枚数（現庁舎）'!$B$5:$N$40,9,0)="","",VLOOKUP($D7,'導入機器の概要及び使用枚数（現庁舎）'!$B$5:$N$40,9,0)),"")</f>
        <v/>
      </c>
      <c r="N7" s="38" t="str">
        <f>IFERROR(IF(VLOOKUP($D7,'導入機器の概要及び使用枚数（現庁舎）'!$B$5:$N$40,13,0)="","",VLOOKUP($D7,'導入機器の概要及び使用枚数（現庁舎）'!$B$5:$N$40,13,0)),"")</f>
        <v/>
      </c>
    </row>
    <row r="8" spans="2:14">
      <c r="B8" s="1" t="s">
        <v>51</v>
      </c>
      <c r="C8" s="14"/>
      <c r="D8" s="10"/>
      <c r="E8" s="15"/>
      <c r="F8" s="15"/>
      <c r="G8" s="1" t="str">
        <f>IFERROR(IF(VLOOKUP($D8,'導入機器の概要及び使用枚数（現庁舎）'!$B$5:$N$40,10,0)="","",VLOOKUP($D8,'導入機器の概要及び使用枚数（現庁舎）'!$B$5:$N$40,10,0)),"")</f>
        <v/>
      </c>
      <c r="H8" s="18" t="str">
        <f>IFERROR(IF(VLOOKUP($D8,'導入機器の概要及び使用枚数（現庁舎）'!$B$5:$N$40,11,0)="","",VLOOKUP($D8,'導入機器の概要及び使用枚数（現庁舎）'!$B$5:$N$40,11,0)),"")</f>
        <v/>
      </c>
      <c r="I8" s="19" t="str">
        <f>IFERROR(IF(VLOOKUP($D8,'導入機器の概要及び使用枚数（現庁舎）'!$B$5:$N$40,12,0)="","",VLOOKUP($D8,'導入機器の概要及び使用枚数（現庁舎）'!$B$5:$N$40,12,0)),"")</f>
        <v/>
      </c>
      <c r="J8" s="2" t="str">
        <f>IFERROR(IF(VLOOKUP($D8,'導入機器の概要及び使用枚数（現庁舎）'!$B$5:$N$40,6,0)="","",VLOOKUP($D8,'導入機器の概要及び使用枚数（現庁舎）'!$B$5:$N$40,6,0)),"")</f>
        <v/>
      </c>
      <c r="K8" s="2" t="str">
        <f>IFERROR(IF(VLOOKUP($D8,'導入機器の概要及び使用枚数（現庁舎）'!$B$5:$N$40,7,0)="","",VLOOKUP($D8,'導入機器の概要及び使用枚数（現庁舎）'!$B$5:$N$40,7,0)),"")</f>
        <v/>
      </c>
      <c r="L8" s="7" t="str">
        <f>IFERROR(IF(VLOOKUP($D8,'導入機器の概要及び使用枚数（現庁舎）'!$B$5:$N$40,8,0)="","",VLOOKUP($D8,'導入機器の概要及び使用枚数（現庁舎）'!$B$5:$N$40,8,0)),"")</f>
        <v/>
      </c>
      <c r="M8" s="7" t="str">
        <f>IFERROR(IF(VLOOKUP($D8,'導入機器の概要及び使用枚数（現庁舎）'!$B$5:$N$40,9,0)="","",VLOOKUP($D8,'導入機器の概要及び使用枚数（現庁舎）'!$B$5:$N$40,9,0)),"")</f>
        <v/>
      </c>
      <c r="N8" s="38" t="str">
        <f>IFERROR(IF(VLOOKUP($D8,'導入機器の概要及び使用枚数（現庁舎）'!$B$5:$N$40,13,0)="","",VLOOKUP($D8,'導入機器の概要及び使用枚数（現庁舎）'!$B$5:$N$40,13,0)),"")</f>
        <v/>
      </c>
    </row>
    <row r="9" spans="2:14">
      <c r="B9" s="1" t="s">
        <v>52</v>
      </c>
      <c r="C9" s="14"/>
      <c r="D9" s="10"/>
      <c r="E9" s="15"/>
      <c r="F9" s="15"/>
      <c r="G9" s="1" t="str">
        <f>IFERROR(IF(VLOOKUP($D9,'導入機器の概要及び使用枚数（現庁舎）'!$B$5:$N$40,10,0)="","",VLOOKUP($D9,'導入機器の概要及び使用枚数（現庁舎）'!$B$5:$N$40,10,0)),"")</f>
        <v/>
      </c>
      <c r="H9" s="18" t="str">
        <f>IFERROR(IF(VLOOKUP($D9,'導入機器の概要及び使用枚数（現庁舎）'!$B$5:$N$40,11,0)="","",VLOOKUP($D9,'導入機器の概要及び使用枚数（現庁舎）'!$B$5:$N$40,11,0)),"")</f>
        <v/>
      </c>
      <c r="I9" s="19" t="str">
        <f>IFERROR(IF(VLOOKUP($D9,'導入機器の概要及び使用枚数（現庁舎）'!$B$5:$N$40,12,0)="","",VLOOKUP($D9,'導入機器の概要及び使用枚数（現庁舎）'!$B$5:$N$40,12,0)),"")</f>
        <v/>
      </c>
      <c r="J9" s="2" t="str">
        <f>IFERROR(IF(VLOOKUP($D9,'導入機器の概要及び使用枚数（現庁舎）'!$B$5:$N$40,6,0)="","",VLOOKUP($D9,'導入機器の概要及び使用枚数（現庁舎）'!$B$5:$N$40,6,0)),"")</f>
        <v/>
      </c>
      <c r="K9" s="2" t="str">
        <f>IFERROR(IF(VLOOKUP($D9,'導入機器の概要及び使用枚数（現庁舎）'!$B$5:$N$40,7,0)="","",VLOOKUP($D9,'導入機器の概要及び使用枚数（現庁舎）'!$B$5:$N$40,7,0)),"")</f>
        <v/>
      </c>
      <c r="L9" s="7" t="str">
        <f>IFERROR(IF(VLOOKUP($D9,'導入機器の概要及び使用枚数（現庁舎）'!$B$5:$N$40,8,0)="","",VLOOKUP($D9,'導入機器の概要及び使用枚数（現庁舎）'!$B$5:$N$40,8,0)),"")</f>
        <v/>
      </c>
      <c r="M9" s="7" t="str">
        <f>IFERROR(IF(VLOOKUP($D9,'導入機器の概要及び使用枚数（現庁舎）'!$B$5:$N$40,9,0)="","",VLOOKUP($D9,'導入機器の概要及び使用枚数（現庁舎）'!$B$5:$N$40,9,0)),"")</f>
        <v/>
      </c>
      <c r="N9" s="38" t="str">
        <f>IFERROR(IF(VLOOKUP($D9,'導入機器の概要及び使用枚数（現庁舎）'!$B$5:$N$40,13,0)="","",VLOOKUP($D9,'導入機器の概要及び使用枚数（現庁舎）'!$B$5:$N$40,13,0)),"")</f>
        <v/>
      </c>
    </row>
    <row r="10" spans="2:14">
      <c r="B10" s="1" t="s">
        <v>53</v>
      </c>
      <c r="C10" s="14"/>
      <c r="D10" s="10"/>
      <c r="E10" s="15"/>
      <c r="F10" s="15"/>
      <c r="G10" s="1" t="str">
        <f>IFERROR(IF(VLOOKUP($D10,'導入機器の概要及び使用枚数（現庁舎）'!$B$5:$N$40,10,0)="","",VLOOKUP($D10,'導入機器の概要及び使用枚数（現庁舎）'!$B$5:$N$40,10,0)),"")</f>
        <v/>
      </c>
      <c r="H10" s="18" t="str">
        <f>IFERROR(IF(VLOOKUP($D10,'導入機器の概要及び使用枚数（現庁舎）'!$B$5:$N$40,11,0)="","",VLOOKUP($D10,'導入機器の概要及び使用枚数（現庁舎）'!$B$5:$N$40,11,0)),"")</f>
        <v/>
      </c>
      <c r="I10" s="19" t="str">
        <f>IFERROR(IF(VLOOKUP($D10,'導入機器の概要及び使用枚数（現庁舎）'!$B$5:$N$40,12,0)="","",VLOOKUP($D10,'導入機器の概要及び使用枚数（現庁舎）'!$B$5:$N$40,12,0)),"")</f>
        <v/>
      </c>
      <c r="J10" s="2" t="str">
        <f>IFERROR(IF(VLOOKUP($D10,'導入機器の概要及び使用枚数（現庁舎）'!$B$5:$N$40,6,0)="","",VLOOKUP($D10,'導入機器の概要及び使用枚数（現庁舎）'!$B$5:$N$40,6,0)),"")</f>
        <v/>
      </c>
      <c r="K10" s="2" t="str">
        <f>IFERROR(IF(VLOOKUP($D10,'導入機器の概要及び使用枚数（現庁舎）'!$B$5:$N$40,7,0)="","",VLOOKUP($D10,'導入機器の概要及び使用枚数（現庁舎）'!$B$5:$N$40,7,0)),"")</f>
        <v/>
      </c>
      <c r="L10" s="7" t="str">
        <f>IFERROR(IF(VLOOKUP($D10,'導入機器の概要及び使用枚数（現庁舎）'!$B$5:$N$40,8,0)="","",VLOOKUP($D10,'導入機器の概要及び使用枚数（現庁舎）'!$B$5:$N$40,8,0)),"")</f>
        <v/>
      </c>
      <c r="M10" s="7" t="str">
        <f>IFERROR(IF(VLOOKUP($D10,'導入機器の概要及び使用枚数（現庁舎）'!$B$5:$N$40,9,0)="","",VLOOKUP($D10,'導入機器の概要及び使用枚数（現庁舎）'!$B$5:$N$40,9,0)),"")</f>
        <v/>
      </c>
      <c r="N10" s="38" t="str">
        <f>IFERROR(IF(VLOOKUP($D10,'導入機器の概要及び使用枚数（現庁舎）'!$B$5:$N$40,13,0)="","",VLOOKUP($D10,'導入機器の概要及び使用枚数（現庁舎）'!$B$5:$N$40,13,0)),"")</f>
        <v/>
      </c>
    </row>
    <row r="11" spans="2:14">
      <c r="B11" s="1" t="s">
        <v>54</v>
      </c>
      <c r="C11" s="14"/>
      <c r="D11" s="10"/>
      <c r="E11" s="15"/>
      <c r="F11" s="15"/>
      <c r="G11" s="1" t="str">
        <f>IFERROR(IF(VLOOKUP($D11,'導入機器の概要及び使用枚数（現庁舎）'!$B$5:$N$40,10,0)="","",VLOOKUP($D11,'導入機器の概要及び使用枚数（現庁舎）'!$B$5:$N$40,10,0)),"")</f>
        <v/>
      </c>
      <c r="H11" s="18" t="str">
        <f>IFERROR(IF(VLOOKUP($D11,'導入機器の概要及び使用枚数（現庁舎）'!$B$5:$N$40,11,0)="","",VLOOKUP($D11,'導入機器の概要及び使用枚数（現庁舎）'!$B$5:$N$40,11,0)),"")</f>
        <v/>
      </c>
      <c r="I11" s="19" t="str">
        <f>IFERROR(IF(VLOOKUP($D11,'導入機器の概要及び使用枚数（現庁舎）'!$B$5:$N$40,12,0)="","",VLOOKUP($D11,'導入機器の概要及び使用枚数（現庁舎）'!$B$5:$N$40,12,0)),"")</f>
        <v/>
      </c>
      <c r="J11" s="2" t="str">
        <f>IFERROR(IF(VLOOKUP($D11,'導入機器の概要及び使用枚数（現庁舎）'!$B$5:$N$40,6,0)="","",VLOOKUP($D11,'導入機器の概要及び使用枚数（現庁舎）'!$B$5:$N$40,6,0)),"")</f>
        <v/>
      </c>
      <c r="K11" s="2" t="str">
        <f>IFERROR(IF(VLOOKUP($D11,'導入機器の概要及び使用枚数（現庁舎）'!$B$5:$N$40,7,0)="","",VLOOKUP($D11,'導入機器の概要及び使用枚数（現庁舎）'!$B$5:$N$40,7,0)),"")</f>
        <v/>
      </c>
      <c r="L11" s="7" t="str">
        <f>IFERROR(IF(VLOOKUP($D11,'導入機器の概要及び使用枚数（現庁舎）'!$B$5:$N$40,8,0)="","",VLOOKUP($D11,'導入機器の概要及び使用枚数（現庁舎）'!$B$5:$N$40,8,0)),"")</f>
        <v/>
      </c>
      <c r="M11" s="7" t="str">
        <f>IFERROR(IF(VLOOKUP($D11,'導入機器の概要及び使用枚数（現庁舎）'!$B$5:$N$40,9,0)="","",VLOOKUP($D11,'導入機器の概要及び使用枚数（現庁舎）'!$B$5:$N$40,9,0)),"")</f>
        <v/>
      </c>
      <c r="N11" s="38" t="str">
        <f>IFERROR(IF(VLOOKUP($D11,'導入機器の概要及び使用枚数（現庁舎）'!$B$5:$N$40,13,0)="","",VLOOKUP($D11,'導入機器の概要及び使用枚数（現庁舎）'!$B$5:$N$40,13,0)),"")</f>
        <v/>
      </c>
    </row>
    <row r="12" spans="2:14">
      <c r="B12" s="1" t="s">
        <v>55</v>
      </c>
      <c r="C12" s="14"/>
      <c r="D12" s="10"/>
      <c r="E12" s="15"/>
      <c r="F12" s="15"/>
      <c r="G12" s="1" t="str">
        <f>IFERROR(IF(VLOOKUP($D12,'導入機器の概要及び使用枚数（現庁舎）'!$B$5:$N$40,10,0)="","",VLOOKUP($D12,'導入機器の概要及び使用枚数（現庁舎）'!$B$5:$N$40,10,0)),"")</f>
        <v/>
      </c>
      <c r="H12" s="18" t="str">
        <f>IFERROR(IF(VLOOKUP($D12,'導入機器の概要及び使用枚数（現庁舎）'!$B$5:$N$40,11,0)="","",VLOOKUP($D12,'導入機器の概要及び使用枚数（現庁舎）'!$B$5:$N$40,11,0)),"")</f>
        <v/>
      </c>
      <c r="I12" s="19" t="str">
        <f>IFERROR(IF(VLOOKUP($D12,'導入機器の概要及び使用枚数（現庁舎）'!$B$5:$N$40,12,0)="","",VLOOKUP($D12,'導入機器の概要及び使用枚数（現庁舎）'!$B$5:$N$40,12,0)),"")</f>
        <v/>
      </c>
      <c r="J12" s="2" t="str">
        <f>IFERROR(IF(VLOOKUP($D12,'導入機器の概要及び使用枚数（現庁舎）'!$B$5:$N$40,6,0)="","",VLOOKUP($D12,'導入機器の概要及び使用枚数（現庁舎）'!$B$5:$N$40,6,0)),"")</f>
        <v/>
      </c>
      <c r="K12" s="2" t="str">
        <f>IFERROR(IF(VLOOKUP($D12,'導入機器の概要及び使用枚数（現庁舎）'!$B$5:$N$40,7,0)="","",VLOOKUP($D12,'導入機器の概要及び使用枚数（現庁舎）'!$B$5:$N$40,7,0)),"")</f>
        <v/>
      </c>
      <c r="L12" s="7" t="str">
        <f>IFERROR(IF(VLOOKUP($D12,'導入機器の概要及び使用枚数（現庁舎）'!$B$5:$N$40,8,0)="","",VLOOKUP($D12,'導入機器の概要及び使用枚数（現庁舎）'!$B$5:$N$40,8,0)),"")</f>
        <v/>
      </c>
      <c r="M12" s="7" t="str">
        <f>IFERROR(IF(VLOOKUP($D12,'導入機器の概要及び使用枚数（現庁舎）'!$B$5:$N$40,9,0)="","",VLOOKUP($D12,'導入機器の概要及び使用枚数（現庁舎）'!$B$5:$N$40,9,0)),"")</f>
        <v/>
      </c>
      <c r="N12" s="38" t="str">
        <f>IFERROR(IF(VLOOKUP($D12,'導入機器の概要及び使用枚数（現庁舎）'!$B$5:$N$40,13,0)="","",VLOOKUP($D12,'導入機器の概要及び使用枚数（現庁舎）'!$B$5:$N$40,13,0)),"")</f>
        <v/>
      </c>
    </row>
    <row r="13" spans="2:14">
      <c r="B13" s="1" t="s">
        <v>56</v>
      </c>
      <c r="C13" s="14"/>
      <c r="D13" s="10"/>
      <c r="E13" s="15"/>
      <c r="F13" s="15"/>
      <c r="G13" s="1" t="str">
        <f>IFERROR(IF(VLOOKUP($D13,'導入機器の概要及び使用枚数（現庁舎）'!$B$5:$N$40,10,0)="","",VLOOKUP($D13,'導入機器の概要及び使用枚数（現庁舎）'!$B$5:$N$40,10,0)),"")</f>
        <v/>
      </c>
      <c r="H13" s="18" t="str">
        <f>IFERROR(IF(VLOOKUP($D13,'導入機器の概要及び使用枚数（現庁舎）'!$B$5:$N$40,11,0)="","",VLOOKUP($D13,'導入機器の概要及び使用枚数（現庁舎）'!$B$5:$N$40,11,0)),"")</f>
        <v/>
      </c>
      <c r="I13" s="19" t="str">
        <f>IFERROR(IF(VLOOKUP($D13,'導入機器の概要及び使用枚数（現庁舎）'!$B$5:$N$40,12,0)="","",VLOOKUP($D13,'導入機器の概要及び使用枚数（現庁舎）'!$B$5:$N$40,12,0)),"")</f>
        <v/>
      </c>
      <c r="J13" s="2" t="str">
        <f>IFERROR(IF(VLOOKUP($D13,'導入機器の概要及び使用枚数（現庁舎）'!$B$5:$N$40,6,0)="","",VLOOKUP($D13,'導入機器の概要及び使用枚数（現庁舎）'!$B$5:$N$40,6,0)),"")</f>
        <v/>
      </c>
      <c r="K13" s="2" t="str">
        <f>IFERROR(IF(VLOOKUP($D13,'導入機器の概要及び使用枚数（現庁舎）'!$B$5:$N$40,7,0)="","",VLOOKUP($D13,'導入機器の概要及び使用枚数（現庁舎）'!$B$5:$N$40,7,0)),"")</f>
        <v/>
      </c>
      <c r="L13" s="7" t="str">
        <f>IFERROR(IF(VLOOKUP($D13,'導入機器の概要及び使用枚数（現庁舎）'!$B$5:$N$40,8,0)="","",VLOOKUP($D13,'導入機器の概要及び使用枚数（現庁舎）'!$B$5:$N$40,8,0)),"")</f>
        <v/>
      </c>
      <c r="M13" s="7" t="str">
        <f>IFERROR(IF(VLOOKUP($D13,'導入機器の概要及び使用枚数（現庁舎）'!$B$5:$N$40,9,0)="","",VLOOKUP($D13,'導入機器の概要及び使用枚数（現庁舎）'!$B$5:$N$40,9,0)),"")</f>
        <v/>
      </c>
      <c r="N13" s="38" t="str">
        <f>IFERROR(IF(VLOOKUP($D13,'導入機器の概要及び使用枚数（現庁舎）'!$B$5:$N$40,13,0)="","",VLOOKUP($D13,'導入機器の概要及び使用枚数（現庁舎）'!$B$5:$N$40,13,0)),"")</f>
        <v/>
      </c>
    </row>
    <row r="14" spans="2:14">
      <c r="B14" s="1" t="s">
        <v>57</v>
      </c>
      <c r="C14" s="14"/>
      <c r="D14" s="10"/>
      <c r="E14" s="15"/>
      <c r="F14" s="15"/>
      <c r="G14" s="1" t="str">
        <f>IFERROR(IF(VLOOKUP($D14,'導入機器の概要及び使用枚数（現庁舎）'!$B$5:$N$40,10,0)="","",VLOOKUP($D14,'導入機器の概要及び使用枚数（現庁舎）'!$B$5:$N$40,10,0)),"")</f>
        <v/>
      </c>
      <c r="H14" s="18" t="str">
        <f>IFERROR(IF(VLOOKUP($D14,'導入機器の概要及び使用枚数（現庁舎）'!$B$5:$N$40,11,0)="","",VLOOKUP($D14,'導入機器の概要及び使用枚数（現庁舎）'!$B$5:$N$40,11,0)),"")</f>
        <v/>
      </c>
      <c r="I14" s="19" t="str">
        <f>IFERROR(IF(VLOOKUP($D14,'導入機器の概要及び使用枚数（現庁舎）'!$B$5:$N$40,12,0)="","",VLOOKUP($D14,'導入機器の概要及び使用枚数（現庁舎）'!$B$5:$N$40,12,0)),"")</f>
        <v/>
      </c>
      <c r="J14" s="2" t="str">
        <f>IFERROR(IF(VLOOKUP($D14,'導入機器の概要及び使用枚数（現庁舎）'!$B$5:$N$40,6,0)="","",VLOOKUP($D14,'導入機器の概要及び使用枚数（現庁舎）'!$B$5:$N$40,6,0)),"")</f>
        <v/>
      </c>
      <c r="K14" s="2" t="str">
        <f>IFERROR(IF(VLOOKUP($D14,'導入機器の概要及び使用枚数（現庁舎）'!$B$5:$N$40,7,0)="","",VLOOKUP($D14,'導入機器の概要及び使用枚数（現庁舎）'!$B$5:$N$40,7,0)),"")</f>
        <v/>
      </c>
      <c r="L14" s="7" t="str">
        <f>IFERROR(IF(VLOOKUP($D14,'導入機器の概要及び使用枚数（現庁舎）'!$B$5:$N$40,8,0)="","",VLOOKUP($D14,'導入機器の概要及び使用枚数（現庁舎）'!$B$5:$N$40,8,0)),"")</f>
        <v/>
      </c>
      <c r="M14" s="7" t="str">
        <f>IFERROR(IF(VLOOKUP($D14,'導入機器の概要及び使用枚数（現庁舎）'!$B$5:$N$40,9,0)="","",VLOOKUP($D14,'導入機器の概要及び使用枚数（現庁舎）'!$B$5:$N$40,9,0)),"")</f>
        <v/>
      </c>
      <c r="N14" s="38" t="str">
        <f>IFERROR(IF(VLOOKUP($D14,'導入機器の概要及び使用枚数（現庁舎）'!$B$5:$N$40,13,0)="","",VLOOKUP($D14,'導入機器の概要及び使用枚数（現庁舎）'!$B$5:$N$40,13,0)),"")</f>
        <v/>
      </c>
    </row>
    <row r="15" spans="2:14">
      <c r="B15" s="1" t="s">
        <v>58</v>
      </c>
      <c r="C15" s="14"/>
      <c r="D15" s="10"/>
      <c r="E15" s="15"/>
      <c r="F15" s="15"/>
      <c r="G15" s="1" t="str">
        <f>IFERROR(IF(VLOOKUP($D15,'導入機器の概要及び使用枚数（現庁舎）'!$B$5:$N$40,10,0)="","",VLOOKUP($D15,'導入機器の概要及び使用枚数（現庁舎）'!$B$5:$N$40,10,0)),"")</f>
        <v/>
      </c>
      <c r="H15" s="18" t="str">
        <f>IFERROR(IF(VLOOKUP($D15,'導入機器の概要及び使用枚数（現庁舎）'!$B$5:$N$40,11,0)="","",VLOOKUP($D15,'導入機器の概要及び使用枚数（現庁舎）'!$B$5:$N$40,11,0)),"")</f>
        <v/>
      </c>
      <c r="I15" s="19" t="str">
        <f>IFERROR(IF(VLOOKUP($D15,'導入機器の概要及び使用枚数（現庁舎）'!$B$5:$N$40,12,0)="","",VLOOKUP($D15,'導入機器の概要及び使用枚数（現庁舎）'!$B$5:$N$40,12,0)),"")</f>
        <v/>
      </c>
      <c r="J15" s="2" t="str">
        <f>IFERROR(IF(VLOOKUP($D15,'導入機器の概要及び使用枚数（現庁舎）'!$B$5:$N$40,6,0)="","",VLOOKUP($D15,'導入機器の概要及び使用枚数（現庁舎）'!$B$5:$N$40,6,0)),"")</f>
        <v/>
      </c>
      <c r="K15" s="2" t="str">
        <f>IFERROR(IF(VLOOKUP($D15,'導入機器の概要及び使用枚数（現庁舎）'!$B$5:$N$40,7,0)="","",VLOOKUP($D15,'導入機器の概要及び使用枚数（現庁舎）'!$B$5:$N$40,7,0)),"")</f>
        <v/>
      </c>
      <c r="L15" s="7" t="str">
        <f>IFERROR(IF(VLOOKUP($D15,'導入機器の概要及び使用枚数（現庁舎）'!$B$5:$N$40,8,0)="","",VLOOKUP($D15,'導入機器の概要及び使用枚数（現庁舎）'!$B$5:$N$40,8,0)),"")</f>
        <v/>
      </c>
      <c r="M15" s="7" t="str">
        <f>IFERROR(IF(VLOOKUP($D15,'導入機器の概要及び使用枚数（現庁舎）'!$B$5:$N$40,9,0)="","",VLOOKUP($D15,'導入機器の概要及び使用枚数（現庁舎）'!$B$5:$N$40,9,0)),"")</f>
        <v/>
      </c>
      <c r="N15" s="38" t="str">
        <f>IFERROR(IF(VLOOKUP($D15,'導入機器の概要及び使用枚数（現庁舎）'!$B$5:$N$40,13,0)="","",VLOOKUP($D15,'導入機器の概要及び使用枚数（現庁舎）'!$B$5:$N$40,13,0)),"")</f>
        <v/>
      </c>
    </row>
    <row r="16" spans="2:14">
      <c r="B16" s="1" t="s">
        <v>59</v>
      </c>
      <c r="C16" s="14"/>
      <c r="D16" s="10"/>
      <c r="E16" s="15"/>
      <c r="F16" s="15"/>
      <c r="G16" s="1" t="str">
        <f>IFERROR(IF(VLOOKUP($D16,'導入機器の概要及び使用枚数（現庁舎）'!$B$5:$N$40,10,0)="","",VLOOKUP($D16,'導入機器の概要及び使用枚数（現庁舎）'!$B$5:$N$40,10,0)),"")</f>
        <v/>
      </c>
      <c r="H16" s="18" t="str">
        <f>IFERROR(IF(VLOOKUP($D16,'導入機器の概要及び使用枚数（現庁舎）'!$B$5:$N$40,11,0)="","",VLOOKUP($D16,'導入機器の概要及び使用枚数（現庁舎）'!$B$5:$N$40,11,0)),"")</f>
        <v/>
      </c>
      <c r="I16" s="19" t="str">
        <f>IFERROR(IF(VLOOKUP($D16,'導入機器の概要及び使用枚数（現庁舎）'!$B$5:$N$40,12,0)="","",VLOOKUP($D16,'導入機器の概要及び使用枚数（現庁舎）'!$B$5:$N$40,12,0)),"")</f>
        <v/>
      </c>
      <c r="J16" s="2" t="str">
        <f>IFERROR(IF(VLOOKUP($D16,'導入機器の概要及び使用枚数（現庁舎）'!$B$5:$N$40,6,0)="","",VLOOKUP($D16,'導入機器の概要及び使用枚数（現庁舎）'!$B$5:$N$40,6,0)),"")</f>
        <v/>
      </c>
      <c r="K16" s="2" t="str">
        <f>IFERROR(IF(VLOOKUP($D16,'導入機器の概要及び使用枚数（現庁舎）'!$B$5:$N$40,7,0)="","",VLOOKUP($D16,'導入機器の概要及び使用枚数（現庁舎）'!$B$5:$N$40,7,0)),"")</f>
        <v/>
      </c>
      <c r="L16" s="7" t="str">
        <f>IFERROR(IF(VLOOKUP($D16,'導入機器の概要及び使用枚数（現庁舎）'!$B$5:$N$40,8,0)="","",VLOOKUP($D16,'導入機器の概要及び使用枚数（現庁舎）'!$B$5:$N$40,8,0)),"")</f>
        <v/>
      </c>
      <c r="M16" s="7" t="str">
        <f>IFERROR(IF(VLOOKUP($D16,'導入機器の概要及び使用枚数（現庁舎）'!$B$5:$N$40,9,0)="","",VLOOKUP($D16,'導入機器の概要及び使用枚数（現庁舎）'!$B$5:$N$40,9,0)),"")</f>
        <v/>
      </c>
      <c r="N16" s="38" t="str">
        <f>IFERROR(IF(VLOOKUP($D16,'導入機器の概要及び使用枚数（現庁舎）'!$B$5:$N$40,13,0)="","",VLOOKUP($D16,'導入機器の概要及び使用枚数（現庁舎）'!$B$5:$N$40,13,0)),"")</f>
        <v/>
      </c>
    </row>
    <row r="17" spans="2:14">
      <c r="B17" s="1" t="s">
        <v>60</v>
      </c>
      <c r="C17" s="14"/>
      <c r="D17" s="10"/>
      <c r="E17" s="15"/>
      <c r="F17" s="15"/>
      <c r="G17" s="1" t="str">
        <f>IFERROR(IF(VLOOKUP($D17,'導入機器の概要及び使用枚数（現庁舎）'!$B$5:$N$40,10,0)="","",VLOOKUP($D17,'導入機器の概要及び使用枚数（現庁舎）'!$B$5:$N$40,10,0)),"")</f>
        <v/>
      </c>
      <c r="H17" s="18" t="str">
        <f>IFERROR(IF(VLOOKUP($D17,'導入機器の概要及び使用枚数（現庁舎）'!$B$5:$N$40,11,0)="","",VLOOKUP($D17,'導入機器の概要及び使用枚数（現庁舎）'!$B$5:$N$40,11,0)),"")</f>
        <v/>
      </c>
      <c r="I17" s="19" t="str">
        <f>IFERROR(IF(VLOOKUP($D17,'導入機器の概要及び使用枚数（現庁舎）'!$B$5:$N$40,12,0)="","",VLOOKUP($D17,'導入機器の概要及び使用枚数（現庁舎）'!$B$5:$N$40,12,0)),"")</f>
        <v/>
      </c>
      <c r="J17" s="2" t="str">
        <f>IFERROR(IF(VLOOKUP($D17,'導入機器の概要及び使用枚数（現庁舎）'!$B$5:$N$40,6,0)="","",VLOOKUP($D17,'導入機器の概要及び使用枚数（現庁舎）'!$B$5:$N$40,6,0)),"")</f>
        <v/>
      </c>
      <c r="K17" s="2" t="str">
        <f>IFERROR(IF(VLOOKUP($D17,'導入機器の概要及び使用枚数（現庁舎）'!$B$5:$N$40,7,0)="","",VLOOKUP($D17,'導入機器の概要及び使用枚数（現庁舎）'!$B$5:$N$40,7,0)),"")</f>
        <v/>
      </c>
      <c r="L17" s="7" t="str">
        <f>IFERROR(IF(VLOOKUP($D17,'導入機器の概要及び使用枚数（現庁舎）'!$B$5:$N$40,8,0)="","",VLOOKUP($D17,'導入機器の概要及び使用枚数（現庁舎）'!$B$5:$N$40,8,0)),"")</f>
        <v/>
      </c>
      <c r="M17" s="7" t="str">
        <f>IFERROR(IF(VLOOKUP($D17,'導入機器の概要及び使用枚数（現庁舎）'!$B$5:$N$40,9,0)="","",VLOOKUP($D17,'導入機器の概要及び使用枚数（現庁舎）'!$B$5:$N$40,9,0)),"")</f>
        <v/>
      </c>
      <c r="N17" s="38" t="str">
        <f>IFERROR(IF(VLOOKUP($D17,'導入機器の概要及び使用枚数（現庁舎）'!$B$5:$N$40,13,0)="","",VLOOKUP($D17,'導入機器の概要及び使用枚数（現庁舎）'!$B$5:$N$40,13,0)),"")</f>
        <v/>
      </c>
    </row>
    <row r="18" spans="2:14">
      <c r="B18" s="1" t="s">
        <v>48</v>
      </c>
      <c r="C18" s="14"/>
      <c r="D18" s="10"/>
      <c r="E18" s="15"/>
      <c r="F18" s="15"/>
      <c r="G18" s="1" t="str">
        <f>IFERROR(IF(VLOOKUP($D18,'導入機器の概要及び使用枚数（現庁舎）'!$B$5:$N$40,10,0)="","",VLOOKUP($D18,'導入機器の概要及び使用枚数（現庁舎）'!$B$5:$N$40,10,0)),"")</f>
        <v/>
      </c>
      <c r="H18" s="18" t="str">
        <f>IFERROR(IF(VLOOKUP($D18,'導入機器の概要及び使用枚数（現庁舎）'!$B$5:$N$40,11,0)="","",VLOOKUP($D18,'導入機器の概要及び使用枚数（現庁舎）'!$B$5:$N$40,11,0)),"")</f>
        <v/>
      </c>
      <c r="I18" s="19" t="str">
        <f>IFERROR(IF(VLOOKUP($D18,'導入機器の概要及び使用枚数（現庁舎）'!$B$5:$N$40,12,0)="","",VLOOKUP($D18,'導入機器の概要及び使用枚数（現庁舎）'!$B$5:$N$40,12,0)),"")</f>
        <v/>
      </c>
      <c r="J18" s="2" t="str">
        <f>IFERROR(IF(VLOOKUP($D18,'導入機器の概要及び使用枚数（現庁舎）'!$B$5:$N$40,6,0)="","",VLOOKUP($D18,'導入機器の概要及び使用枚数（現庁舎）'!$B$5:$N$40,6,0)),"")</f>
        <v/>
      </c>
      <c r="K18" s="2" t="str">
        <f>IFERROR(IF(VLOOKUP($D18,'導入機器の概要及び使用枚数（現庁舎）'!$B$5:$N$40,7,0)="","",VLOOKUP($D18,'導入機器の概要及び使用枚数（現庁舎）'!$B$5:$N$40,7,0)),"")</f>
        <v/>
      </c>
      <c r="L18" s="7" t="str">
        <f>IFERROR(IF(VLOOKUP($D18,'導入機器の概要及び使用枚数（現庁舎）'!$B$5:$N$40,8,0)="","",VLOOKUP($D18,'導入機器の概要及び使用枚数（現庁舎）'!$B$5:$N$40,8,0)),"")</f>
        <v/>
      </c>
      <c r="M18" s="7" t="str">
        <f>IFERROR(IF(VLOOKUP($D18,'導入機器の概要及び使用枚数（現庁舎）'!$B$5:$N$40,9,0)="","",VLOOKUP($D18,'導入機器の概要及び使用枚数（現庁舎）'!$B$5:$N$40,9,0)),"")</f>
        <v/>
      </c>
      <c r="N18" s="38" t="str">
        <f>IFERROR(IF(VLOOKUP($D18,'導入機器の概要及び使用枚数（現庁舎）'!$B$5:$N$40,13,0)="","",VLOOKUP($D18,'導入機器の概要及び使用枚数（現庁舎）'!$B$5:$N$40,13,0)),"")</f>
        <v/>
      </c>
    </row>
    <row r="19" spans="2:14">
      <c r="B19" s="1" t="s">
        <v>61</v>
      </c>
      <c r="C19" s="14"/>
      <c r="D19" s="10"/>
      <c r="E19" s="15"/>
      <c r="F19" s="15"/>
      <c r="G19" s="1" t="str">
        <f>IFERROR(IF(VLOOKUP($D19,'導入機器の概要及び使用枚数（現庁舎）'!$B$5:$N$40,10,0)="","",VLOOKUP($D19,'導入機器の概要及び使用枚数（現庁舎）'!$B$5:$N$40,10,0)),"")</f>
        <v/>
      </c>
      <c r="H19" s="18" t="str">
        <f>IFERROR(IF(VLOOKUP($D19,'導入機器の概要及び使用枚数（現庁舎）'!$B$5:$N$40,11,0)="","",VLOOKUP($D19,'導入機器の概要及び使用枚数（現庁舎）'!$B$5:$N$40,11,0)),"")</f>
        <v/>
      </c>
      <c r="I19" s="19" t="str">
        <f>IFERROR(IF(VLOOKUP($D19,'導入機器の概要及び使用枚数（現庁舎）'!$B$5:$N$40,12,0)="","",VLOOKUP($D19,'導入機器の概要及び使用枚数（現庁舎）'!$B$5:$N$40,12,0)),"")</f>
        <v/>
      </c>
      <c r="J19" s="2" t="str">
        <f>IFERROR(IF(VLOOKUP($D19,'導入機器の概要及び使用枚数（現庁舎）'!$B$5:$N$40,6,0)="","",VLOOKUP($D19,'導入機器の概要及び使用枚数（現庁舎）'!$B$5:$N$40,6,0)),"")</f>
        <v/>
      </c>
      <c r="K19" s="2" t="str">
        <f>IFERROR(IF(VLOOKUP($D19,'導入機器の概要及び使用枚数（現庁舎）'!$B$5:$N$40,7,0)="","",VLOOKUP($D19,'導入機器の概要及び使用枚数（現庁舎）'!$B$5:$N$40,7,0)),"")</f>
        <v/>
      </c>
      <c r="L19" s="7" t="str">
        <f>IFERROR(IF(VLOOKUP($D19,'導入機器の概要及び使用枚数（現庁舎）'!$B$5:$N$40,8,0)="","",VLOOKUP($D19,'導入機器の概要及び使用枚数（現庁舎）'!$B$5:$N$40,8,0)),"")</f>
        <v/>
      </c>
      <c r="M19" s="7" t="str">
        <f>IFERROR(IF(VLOOKUP($D19,'導入機器の概要及び使用枚数（現庁舎）'!$B$5:$N$40,9,0)="","",VLOOKUP($D19,'導入機器の概要及び使用枚数（現庁舎）'!$B$5:$N$40,9,0)),"")</f>
        <v/>
      </c>
      <c r="N19" s="38" t="str">
        <f>IFERROR(IF(VLOOKUP($D19,'導入機器の概要及び使用枚数（現庁舎）'!$B$5:$N$40,13,0)="","",VLOOKUP($D19,'導入機器の概要及び使用枚数（現庁舎）'!$B$5:$N$40,13,0)),"")</f>
        <v/>
      </c>
    </row>
    <row r="20" spans="2:14">
      <c r="B20" s="1" t="s">
        <v>62</v>
      </c>
      <c r="C20" s="14"/>
      <c r="D20" s="10"/>
      <c r="E20" s="15"/>
      <c r="F20" s="15"/>
      <c r="G20" s="1" t="str">
        <f>IFERROR(IF(VLOOKUP($D20,'導入機器の概要及び使用枚数（現庁舎）'!$B$5:$N$40,10,0)="","",VLOOKUP($D20,'導入機器の概要及び使用枚数（現庁舎）'!$B$5:$N$40,10,0)),"")</f>
        <v/>
      </c>
      <c r="H20" s="18" t="str">
        <f>IFERROR(IF(VLOOKUP($D20,'導入機器の概要及び使用枚数（現庁舎）'!$B$5:$N$40,11,0)="","",VLOOKUP($D20,'導入機器の概要及び使用枚数（現庁舎）'!$B$5:$N$40,11,0)),"")</f>
        <v/>
      </c>
      <c r="I20" s="19" t="str">
        <f>IFERROR(IF(VLOOKUP($D20,'導入機器の概要及び使用枚数（現庁舎）'!$B$5:$N$40,12,0)="","",VLOOKUP($D20,'導入機器の概要及び使用枚数（現庁舎）'!$B$5:$N$40,12,0)),"")</f>
        <v/>
      </c>
      <c r="J20" s="2" t="str">
        <f>IFERROR(IF(VLOOKUP($D20,'導入機器の概要及び使用枚数（現庁舎）'!$B$5:$N$40,6,0)="","",VLOOKUP($D20,'導入機器の概要及び使用枚数（現庁舎）'!$B$5:$N$40,6,0)),"")</f>
        <v/>
      </c>
      <c r="K20" s="2" t="str">
        <f>IFERROR(IF(VLOOKUP($D20,'導入機器の概要及び使用枚数（現庁舎）'!$B$5:$N$40,7,0)="","",VLOOKUP($D20,'導入機器の概要及び使用枚数（現庁舎）'!$B$5:$N$40,7,0)),"")</f>
        <v/>
      </c>
      <c r="L20" s="7" t="str">
        <f>IFERROR(IF(VLOOKUP($D20,'導入機器の概要及び使用枚数（現庁舎）'!$B$5:$N$40,8,0)="","",VLOOKUP($D20,'導入機器の概要及び使用枚数（現庁舎）'!$B$5:$N$40,8,0)),"")</f>
        <v/>
      </c>
      <c r="M20" s="7" t="str">
        <f>IFERROR(IF(VLOOKUP($D20,'導入機器の概要及び使用枚数（現庁舎）'!$B$5:$N$40,9,0)="","",VLOOKUP($D20,'導入機器の概要及び使用枚数（現庁舎）'!$B$5:$N$40,9,0)),"")</f>
        <v/>
      </c>
      <c r="N20" s="38" t="str">
        <f>IFERROR(IF(VLOOKUP($D20,'導入機器の概要及び使用枚数（現庁舎）'!$B$5:$N$40,13,0)="","",VLOOKUP($D20,'導入機器の概要及び使用枚数（現庁舎）'!$B$5:$N$40,13,0)),"")</f>
        <v/>
      </c>
    </row>
    <row r="21" spans="2:14">
      <c r="B21" s="1" t="s">
        <v>63</v>
      </c>
      <c r="C21" s="14"/>
      <c r="D21" s="10"/>
      <c r="E21" s="15"/>
      <c r="F21" s="15"/>
      <c r="G21" s="1" t="str">
        <f>IFERROR(IF(VLOOKUP($D21,'導入機器の概要及び使用枚数（現庁舎）'!$B$5:$N$40,10,0)="","",VLOOKUP($D21,'導入機器の概要及び使用枚数（現庁舎）'!$B$5:$N$40,10,0)),"")</f>
        <v/>
      </c>
      <c r="H21" s="18" t="str">
        <f>IFERROR(IF(VLOOKUP($D21,'導入機器の概要及び使用枚数（現庁舎）'!$B$5:$N$40,11,0)="","",VLOOKUP($D21,'導入機器の概要及び使用枚数（現庁舎）'!$B$5:$N$40,11,0)),"")</f>
        <v/>
      </c>
      <c r="I21" s="19" t="str">
        <f>IFERROR(IF(VLOOKUP($D21,'導入機器の概要及び使用枚数（現庁舎）'!$B$5:$N$40,12,0)="","",VLOOKUP($D21,'導入機器の概要及び使用枚数（現庁舎）'!$B$5:$N$40,12,0)),"")</f>
        <v/>
      </c>
      <c r="J21" s="2" t="str">
        <f>IFERROR(IF(VLOOKUP($D21,'導入機器の概要及び使用枚数（現庁舎）'!$B$5:$N$40,6,0)="","",VLOOKUP($D21,'導入機器の概要及び使用枚数（現庁舎）'!$B$5:$N$40,6,0)),"")</f>
        <v/>
      </c>
      <c r="K21" s="2" t="str">
        <f>IFERROR(IF(VLOOKUP($D21,'導入機器の概要及び使用枚数（現庁舎）'!$B$5:$N$40,7,0)="","",VLOOKUP($D21,'導入機器の概要及び使用枚数（現庁舎）'!$B$5:$N$40,7,0)),"")</f>
        <v/>
      </c>
      <c r="L21" s="7" t="str">
        <f>IFERROR(IF(VLOOKUP($D21,'導入機器の概要及び使用枚数（現庁舎）'!$B$5:$N$40,8,0)="","",VLOOKUP($D21,'導入機器の概要及び使用枚数（現庁舎）'!$B$5:$N$40,8,0)),"")</f>
        <v/>
      </c>
      <c r="M21" s="7" t="str">
        <f>IFERROR(IF(VLOOKUP($D21,'導入機器の概要及び使用枚数（現庁舎）'!$B$5:$N$40,9,0)="","",VLOOKUP($D21,'導入機器の概要及び使用枚数（現庁舎）'!$B$5:$N$40,9,0)),"")</f>
        <v/>
      </c>
      <c r="N21" s="38" t="str">
        <f>IFERROR(IF(VLOOKUP($D21,'導入機器の概要及び使用枚数（現庁舎）'!$B$5:$N$40,13,0)="","",VLOOKUP($D21,'導入機器の概要及び使用枚数（現庁舎）'!$B$5:$N$40,13,0)),"")</f>
        <v/>
      </c>
    </row>
    <row r="22" spans="2:14">
      <c r="B22" s="20" t="s">
        <v>64</v>
      </c>
      <c r="C22" s="21"/>
      <c r="D22" s="22"/>
      <c r="E22" s="23"/>
      <c r="F22" s="23"/>
      <c r="G22" s="20" t="str">
        <f>IFERROR(IF(VLOOKUP($D22,'導入機器の概要及び使用枚数（現庁舎）'!$B$5:$N$40,10,0)="","",VLOOKUP($D22,'導入機器の概要及び使用枚数（現庁舎）'!$B$5:$N$40,10,0)),"")</f>
        <v/>
      </c>
      <c r="H22" s="24" t="str">
        <f>IFERROR(IF(VLOOKUP($D22,'導入機器の概要及び使用枚数（現庁舎）'!$B$5:$N$40,11,0)="","",VLOOKUP($D22,'導入機器の概要及び使用枚数（現庁舎）'!$B$5:$N$40,11,0)),"")</f>
        <v/>
      </c>
      <c r="I22" s="25" t="str">
        <f>IFERROR(IF(VLOOKUP($D22,'導入機器の概要及び使用枚数（現庁舎）'!$B$5:$N$40,12,0)="","",VLOOKUP($D22,'導入機器の概要及び使用枚数（現庁舎）'!$B$5:$N$40,12,0)),"")</f>
        <v/>
      </c>
      <c r="J22" s="26" t="str">
        <f>IFERROR(IF(VLOOKUP($D22,'導入機器の概要及び使用枚数（現庁舎）'!$B$5:$N$40,6,0)="","",VLOOKUP($D22,'導入機器の概要及び使用枚数（現庁舎）'!$B$5:$N$40,6,0)),"")</f>
        <v/>
      </c>
      <c r="K22" s="26" t="str">
        <f>IFERROR(IF(VLOOKUP($D22,'導入機器の概要及び使用枚数（現庁舎）'!$B$5:$N$40,7,0)="","",VLOOKUP($D22,'導入機器の概要及び使用枚数（現庁舎）'!$B$5:$N$40,7,0)),"")</f>
        <v/>
      </c>
      <c r="L22" s="27" t="str">
        <f>IFERROR(IF(VLOOKUP($D22,'導入機器の概要及び使用枚数（現庁舎）'!$B$5:$N$40,8,0)="","",VLOOKUP($D22,'導入機器の概要及び使用枚数（現庁舎）'!$B$5:$N$40,8,0)),"")</f>
        <v/>
      </c>
      <c r="M22" s="27" t="str">
        <f>IFERROR(IF(VLOOKUP($D22,'導入機器の概要及び使用枚数（現庁舎）'!$B$5:$N$40,9,0)="","",VLOOKUP($D22,'導入機器の概要及び使用枚数（現庁舎）'!$B$5:$N$40,9,0)),"")</f>
        <v/>
      </c>
      <c r="N22" s="39" t="str">
        <f>IFERROR(IF(VLOOKUP($D22,'導入機器の概要及び使用枚数（現庁舎）'!$B$5:$N$40,13,0)="","",VLOOKUP($D22,'導入機器の概要及び使用枚数（現庁舎）'!$B$5:$N$40,13,0)),"")</f>
        <v/>
      </c>
    </row>
    <row r="23" spans="2:14">
      <c r="B23" s="28"/>
      <c r="C23" s="29" t="s">
        <v>47</v>
      </c>
      <c r="D23" s="32"/>
      <c r="E23" s="30">
        <f>SUMIF('導入機器の概要及び使用枚数（現庁舎）'!$J$5:$J$40,"×",'導入機器の概要及び使用枚数（現庁舎）'!D5:D40)</f>
        <v>237400</v>
      </c>
      <c r="F23" s="30">
        <f>SUMIF('導入機器の概要及び使用枚数（現庁舎）'!$J$5:$J$40,"×",'導入機器の概要及び使用枚数（現庁舎）'!E5:E40)</f>
        <v>1300</v>
      </c>
      <c r="G23" s="32"/>
      <c r="H23" s="33"/>
      <c r="I23" s="34"/>
      <c r="J23" s="35"/>
      <c r="K23" s="35"/>
      <c r="L23" s="36"/>
      <c r="M23" s="31" t="s">
        <v>35</v>
      </c>
      <c r="N23" s="40">
        <f>SUMIF('導入機器の概要及び使用枚数（現庁舎）'!$J$5:$J$40,"×",'導入機器の概要及び使用枚数（現庁舎）'!N5:N40)</f>
        <v>0</v>
      </c>
    </row>
    <row r="24" spans="2:14" ht="84.75" customHeight="1">
      <c r="B24" s="44" t="s">
        <v>68</v>
      </c>
      <c r="C24" s="44"/>
      <c r="D24" s="44"/>
      <c r="E24" s="44"/>
      <c r="F24" s="44"/>
      <c r="G24" s="44"/>
      <c r="H24" s="44"/>
      <c r="I24" s="44"/>
      <c r="J24" s="8"/>
      <c r="K24" s="44" t="s">
        <v>46</v>
      </c>
      <c r="L24" s="44"/>
      <c r="M24" s="44"/>
      <c r="N24" s="41">
        <f>SUM(N6:N23)</f>
        <v>0</v>
      </c>
    </row>
  </sheetData>
  <mergeCells count="16">
    <mergeCell ref="C3:F3"/>
    <mergeCell ref="G3:N3"/>
    <mergeCell ref="B4:B5"/>
    <mergeCell ref="C4:C5"/>
    <mergeCell ref="E4:F4"/>
    <mergeCell ref="J4:J5"/>
    <mergeCell ref="K4:K5"/>
    <mergeCell ref="L4:L5"/>
    <mergeCell ref="M4:M5"/>
    <mergeCell ref="B24:I24"/>
    <mergeCell ref="K24:M24"/>
    <mergeCell ref="N4:N5"/>
    <mergeCell ref="D4:D5"/>
    <mergeCell ref="G4:G5"/>
    <mergeCell ref="H4:H5"/>
    <mergeCell ref="I4:I5"/>
  </mergeCells>
  <phoneticPr fontId="1"/>
  <pageMargins left="0.7" right="0.7" top="0.75" bottom="0.75" header="0.3" footer="0.3"/>
  <pageSetup paperSize="9" scale="47" orientation="landscape" r:id="rId1"/>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導入機器の概要及び使用枚数（現庁舎）</vt:lpstr>
      <vt:lpstr>導入機器の概要及び使用枚数（新庁舎）</vt:lpstr>
      <vt:lpstr>'導入機器の概要及び使用枚数（現庁舎）'!Print_Area</vt:lpstr>
      <vt:lpstr>'導入機器の概要及び使用枚数（新庁舎）'!Print_Area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2025-09-18T08:54:19Z</cp:lastPrinted>
  <dcterms:created xsi:type="dcterms:W3CDTF">2015-06-05T18:19:34Z</dcterms:created>
  <dcterms:modified xsi:type="dcterms:W3CDTF">2025-11-07T08:10:01Z</dcterms:modified>
</cp:coreProperties>
</file>